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60" windowWidth="19815" windowHeight="7650" firstSheet="5" activeTab="7"/>
  </bookViews>
  <sheets>
    <sheet name="งบแสดงฐานะการเงิน" sheetId="1" r:id="rId1"/>
    <sheet name="หมายเหตุ 1" sheetId="2" r:id="rId2"/>
    <sheet name="หมายเหตุ 2" sheetId="3" r:id="rId3"/>
    <sheet name="หมายเหตุ 3 " sheetId="4" r:id="rId4"/>
    <sheet name="หมาเหตุ 4 5" sheetId="25" r:id="rId5"/>
    <sheet name="หมายเหตุ 6" sheetId="5" r:id="rId6"/>
    <sheet name="หมายเหตุ 7 8" sheetId="6" r:id="rId7"/>
    <sheet name="หมายเหตุ 9" sheetId="7" r:id="rId8"/>
    <sheet name="รายจ่ายแผนงานงกลาง" sheetId="8" r:id="rId9"/>
    <sheet name="รายจ่ายตามแผนงานบริหารงานทั่วไป" sheetId="9" r:id="rId10"/>
    <sheet name="รายจ่ายตามแผนงานรักษาความสงบ" sheetId="10" r:id="rId11"/>
    <sheet name="รายจ่ายตามแผนงานการศึกษา" sheetId="11" r:id="rId12"/>
    <sheet name="รายจ่ายตามแผนงานสาธาฯ" sheetId="12" r:id="rId13"/>
    <sheet name="รายจ่ายตามแผนงานสังคมสงเคราะห์" sheetId="13" r:id="rId14"/>
    <sheet name="รายจ่ายตามแผนงานเคหะฯ" sheetId="14" r:id="rId15"/>
    <sheet name="รายจ่ายตามแผนงานสร้างความเข้มฯ" sheetId="15" r:id="rId16"/>
    <sheet name="รายจ่ายตามแผนงานการศาสนา" sheetId="20" r:id="rId17"/>
    <sheet name="รายจ่ายตามแผนอุตสาหกรรมการโยธา" sheetId="16" r:id="rId18"/>
    <sheet name="รายจ่ายตามแผนงานการเกษตร" sheetId="17" r:id="rId19"/>
    <sheet name="รายจ่ายตามแผนงานการพาณิชย์" sheetId="26" r:id="rId20"/>
    <sheet name="รายจ่ายตามแผนงานรวม" sheetId="18" r:id="rId21"/>
    <sheet name="งบแสดงผลดำเนินงานจากเงินรายรับ" sheetId="19" r:id="rId22"/>
    <sheet name="หมายเหตุ ค่าครุภัณฑ์" sheetId="21" r:id="rId23"/>
    <sheet name="หมายเหตุ ค่าที่ดิน" sheetId="22" r:id="rId24"/>
  </sheets>
  <definedNames>
    <definedName name="_xlnm.Print_Area" localSheetId="0">งบแสดงฐานะการเงิน!$A$1:$H$50</definedName>
    <definedName name="_xlnm.Print_Area" localSheetId="21">งบแสดงผลดำเนินงานจากเงินรายรับ!$A$1:$P$48</definedName>
    <definedName name="_xlnm.Print_Area" localSheetId="18">รายจ่ายตามแผนงานการเกษตร!$A$1:$H$29</definedName>
    <definedName name="_xlnm.Print_Area" localSheetId="19">รายจ่ายตามแผนงานการพาณิชย์!$A$1:$G$26</definedName>
    <definedName name="_xlnm.Print_Area" localSheetId="16">รายจ่ายตามแผนงานการศาสนา!$A$1:$J$27</definedName>
    <definedName name="_xlnm.Print_Area" localSheetId="11">รายจ่ายตามแผนงานการศึกษา!$A$1:$H$30</definedName>
    <definedName name="_xlnm.Print_Area" localSheetId="14">รายจ่ายตามแผนงานเคหะฯ!$A$1:$H$29</definedName>
    <definedName name="_xlnm.Print_Area" localSheetId="9">รายจ่ายตามแผนงานบริหารงานทั่วไป!$A$1:$H$39</definedName>
    <definedName name="_xlnm.Print_Area" localSheetId="20">รายจ่ายตามแผนงานรวม!$A$1:$P$41</definedName>
    <definedName name="_xlnm.Print_Area" localSheetId="10">รายจ่ายตามแผนงานรักษาความสงบ!$A$1:$H$26</definedName>
    <definedName name="_xlnm.Print_Area" localSheetId="15">รายจ่ายตามแผนงานสร้างความเข้มฯ!$A$1:$G$30</definedName>
    <definedName name="_xlnm.Print_Area" localSheetId="13">รายจ่ายตามแผนงานสังคมสงเคราะห์!$A$1:$G$29</definedName>
    <definedName name="_xlnm.Print_Area" localSheetId="12">รายจ่ายตามแผนงานสาธาฯ!$A$1:$G$32</definedName>
    <definedName name="_xlnm.Print_Area" localSheetId="17">รายจ่ายตามแผนอุตสาหกรรมการโยธา!$A$1:$H$29</definedName>
    <definedName name="_xlnm.Print_Area" localSheetId="8">รายจ่ายแผนงานงกลาง!$A$1:$G$33</definedName>
    <definedName name="_xlnm.Print_Area" localSheetId="2">'หมายเหตุ 2'!$A$1:$I$51</definedName>
    <definedName name="_xlnm.Print_Area" localSheetId="3">'หมายเหตุ 3 '!$A$1:$I$45</definedName>
    <definedName name="_xlnm.Print_Area" localSheetId="5">'หมายเหตุ 6'!$A$1:$J$57</definedName>
    <definedName name="_xlnm.Print_Area" localSheetId="7">'หมายเหตุ 9'!$A$1:$O$52</definedName>
  </definedNames>
  <calcPr calcId="144525"/>
</workbook>
</file>

<file path=xl/calcChain.xml><?xml version="1.0" encoding="utf-8"?>
<calcChain xmlns="http://schemas.openxmlformats.org/spreadsheetml/2006/main">
  <c r="G30" i="5" l="1"/>
  <c r="G12" i="5"/>
  <c r="G22" i="1" l="1"/>
  <c r="E28" i="1" l="1"/>
  <c r="N12" i="18" l="1"/>
  <c r="L13" i="18"/>
  <c r="L9" i="18"/>
  <c r="K15" i="18"/>
  <c r="I15" i="18"/>
  <c r="I10" i="18"/>
  <c r="E13" i="18"/>
  <c r="E10" i="18"/>
  <c r="F6" i="26"/>
  <c r="G6" i="26" s="1"/>
  <c r="I7" i="20"/>
  <c r="J7" i="20" s="1"/>
  <c r="F6" i="15"/>
  <c r="G6" i="15"/>
  <c r="G8" i="14"/>
  <c r="H8" i="14" s="1"/>
  <c r="H9" i="14"/>
  <c r="G6" i="14"/>
  <c r="G7" i="14"/>
  <c r="I11" i="18" s="1"/>
  <c r="G9" i="14"/>
  <c r="G5" i="14"/>
  <c r="I8" i="18" s="1"/>
  <c r="G7" i="10"/>
  <c r="H7" i="10" s="1"/>
  <c r="D12" i="10"/>
  <c r="C7" i="25"/>
  <c r="E12" i="1" s="1"/>
  <c r="G12" i="4"/>
  <c r="E12" i="4"/>
  <c r="C25" i="21"/>
  <c r="O6" i="19"/>
  <c r="P6" i="19" s="1"/>
  <c r="E16" i="19"/>
  <c r="F16" i="19"/>
  <c r="G16" i="19"/>
  <c r="H16" i="19"/>
  <c r="I16" i="19"/>
  <c r="J16" i="19"/>
  <c r="K16" i="19"/>
  <c r="L16" i="19"/>
  <c r="M16" i="19"/>
  <c r="E11" i="26"/>
  <c r="F11" i="26"/>
  <c r="F7" i="26"/>
  <c r="F8" i="26"/>
  <c r="N14" i="18" s="1"/>
  <c r="F5" i="26"/>
  <c r="N10" i="18" s="1"/>
  <c r="N20" i="18" s="1"/>
  <c r="D11" i="26"/>
  <c r="G7" i="26"/>
  <c r="G5" i="26"/>
  <c r="F11" i="17"/>
  <c r="D11" i="17"/>
  <c r="E11" i="17"/>
  <c r="G6" i="17"/>
  <c r="H6" i="17" s="1"/>
  <c r="G7" i="17"/>
  <c r="H7" i="17" s="1"/>
  <c r="H8" i="17"/>
  <c r="G5" i="17"/>
  <c r="G10" i="16"/>
  <c r="L14" i="18" s="1"/>
  <c r="F14" i="16"/>
  <c r="D14" i="16"/>
  <c r="E14" i="16"/>
  <c r="G7" i="16"/>
  <c r="H7" i="16" s="1"/>
  <c r="G8" i="16"/>
  <c r="H8" i="16" s="1"/>
  <c r="G9" i="16"/>
  <c r="H9" i="16" s="1"/>
  <c r="G6" i="16"/>
  <c r="G5" i="16"/>
  <c r="L8" i="18" s="1"/>
  <c r="J6" i="20"/>
  <c r="J9" i="20"/>
  <c r="F13" i="20"/>
  <c r="G13" i="20"/>
  <c r="H13" i="20"/>
  <c r="E13" i="20"/>
  <c r="I6" i="20"/>
  <c r="K10" i="18" s="1"/>
  <c r="I8" i="20"/>
  <c r="K13" i="18" s="1"/>
  <c r="I9" i="20"/>
  <c r="I5" i="20"/>
  <c r="K8" i="18" s="1"/>
  <c r="F11" i="14"/>
  <c r="F7" i="12"/>
  <c r="G13" i="18" s="1"/>
  <c r="F8" i="12"/>
  <c r="G15" i="18" s="1"/>
  <c r="F12" i="10"/>
  <c r="E12" i="10"/>
  <c r="G8" i="10"/>
  <c r="G6" i="10"/>
  <c r="G5" i="10"/>
  <c r="E8" i="18" s="1"/>
  <c r="M11" i="18" l="1"/>
  <c r="H10" i="16"/>
  <c r="G14" i="16"/>
  <c r="G12" i="10"/>
  <c r="I13" i="20"/>
  <c r="G11" i="17"/>
  <c r="L11" i="18"/>
  <c r="M8" i="18"/>
  <c r="J8" i="20"/>
  <c r="G8" i="26"/>
  <c r="I14" i="18"/>
  <c r="L10" i="18"/>
  <c r="M10" i="18"/>
  <c r="C22" i="6"/>
  <c r="E23" i="1" s="1"/>
  <c r="E17" i="25"/>
  <c r="G14" i="1" s="1"/>
  <c r="C17" i="25"/>
  <c r="E14" i="1" s="1"/>
  <c r="G7" i="12" l="1"/>
  <c r="G8" i="12"/>
  <c r="G9" i="12"/>
  <c r="H11" i="11"/>
  <c r="E20" i="22" l="1"/>
  <c r="C26" i="19" l="1"/>
  <c r="B26" i="19"/>
  <c r="O8" i="19"/>
  <c r="P8" i="19" s="1"/>
  <c r="O9" i="19"/>
  <c r="P9" i="19" s="1"/>
  <c r="O10" i="19"/>
  <c r="P10" i="19" s="1"/>
  <c r="O11" i="19"/>
  <c r="P11" i="19" s="1"/>
  <c r="O12" i="19"/>
  <c r="P12" i="19" s="1"/>
  <c r="O13" i="19"/>
  <c r="P13" i="19" s="1"/>
  <c r="O14" i="19"/>
  <c r="P14" i="19" s="1"/>
  <c r="O15" i="19"/>
  <c r="P15" i="19" s="1"/>
  <c r="J5" i="20"/>
  <c r="D13" i="20"/>
  <c r="N16" i="19"/>
  <c r="B16" i="19"/>
  <c r="C16" i="19"/>
  <c r="H6" i="16"/>
  <c r="H5" i="16"/>
  <c r="E11" i="15"/>
  <c r="D11" i="15"/>
  <c r="F5" i="15"/>
  <c r="G5" i="15" s="1"/>
  <c r="E11" i="14"/>
  <c r="D11" i="14"/>
  <c r="H7" i="14"/>
  <c r="H6" i="14"/>
  <c r="H5" i="14"/>
  <c r="E10" i="13"/>
  <c r="D10" i="13"/>
  <c r="F8" i="13"/>
  <c r="F7" i="13"/>
  <c r="F6" i="13"/>
  <c r="F5" i="13"/>
  <c r="E11" i="12"/>
  <c r="D11" i="12"/>
  <c r="F6" i="12"/>
  <c r="F5" i="12"/>
  <c r="F12" i="11"/>
  <c r="G6" i="11"/>
  <c r="G7" i="11"/>
  <c r="G8" i="11"/>
  <c r="G9" i="11"/>
  <c r="G10" i="11"/>
  <c r="G5" i="11"/>
  <c r="E12" i="11"/>
  <c r="D12" i="11"/>
  <c r="H8" i="10"/>
  <c r="H6" i="10"/>
  <c r="H6" i="11" l="1"/>
  <c r="F9" i="18"/>
  <c r="G7" i="13"/>
  <c r="H10" i="18"/>
  <c r="H10" i="11"/>
  <c r="F15" i="18"/>
  <c r="H9" i="11"/>
  <c r="F14" i="18"/>
  <c r="G8" i="13"/>
  <c r="H14" i="18"/>
  <c r="H8" i="11"/>
  <c r="F11" i="18"/>
  <c r="G5" i="12"/>
  <c r="G10" i="18"/>
  <c r="G5" i="13"/>
  <c r="H8" i="18"/>
  <c r="H5" i="11"/>
  <c r="F8" i="18"/>
  <c r="H7" i="11"/>
  <c r="F10" i="18"/>
  <c r="G6" i="12"/>
  <c r="G11" i="18"/>
  <c r="G6" i="13"/>
  <c r="H9" i="18"/>
  <c r="C27" i="19"/>
  <c r="H5" i="17"/>
  <c r="M20" i="18"/>
  <c r="P14" i="18"/>
  <c r="L20" i="18"/>
  <c r="J20" i="18"/>
  <c r="G20" i="18"/>
  <c r="I20" i="18"/>
  <c r="F11" i="15"/>
  <c r="G11" i="14"/>
  <c r="F10" i="13"/>
  <c r="F11" i="12"/>
  <c r="G12" i="11"/>
  <c r="F13" i="9"/>
  <c r="G6" i="9"/>
  <c r="D8" i="18" s="1"/>
  <c r="G7" i="9"/>
  <c r="D9" i="18" s="1"/>
  <c r="G8" i="9"/>
  <c r="D10" i="18" s="1"/>
  <c r="G9" i="9"/>
  <c r="D11" i="18" s="1"/>
  <c r="G10" i="9"/>
  <c r="D12" i="18" s="1"/>
  <c r="G11" i="9"/>
  <c r="D13" i="18" s="1"/>
  <c r="G5" i="9"/>
  <c r="D7" i="18" s="1"/>
  <c r="E13" i="9"/>
  <c r="D13" i="9"/>
  <c r="E20" i="8"/>
  <c r="D20" i="8"/>
  <c r="F5" i="8"/>
  <c r="H20" i="18" l="1"/>
  <c r="K20" i="18"/>
  <c r="H5" i="9"/>
  <c r="H11" i="9"/>
  <c r="P13" i="18"/>
  <c r="P11" i="18"/>
  <c r="H9" i="9"/>
  <c r="P9" i="18"/>
  <c r="H7" i="9"/>
  <c r="P15" i="18"/>
  <c r="P12" i="18"/>
  <c r="H10" i="9"/>
  <c r="P10" i="18"/>
  <c r="H8" i="9"/>
  <c r="P8" i="18"/>
  <c r="H6" i="9"/>
  <c r="G5" i="8"/>
  <c r="F20" i="8"/>
  <c r="O16" i="18" s="1"/>
  <c r="E20" i="18"/>
  <c r="F20" i="18"/>
  <c r="G13" i="9"/>
  <c r="D20" i="18" l="1"/>
  <c r="P7" i="18"/>
  <c r="P16" i="18"/>
  <c r="O20" i="18"/>
  <c r="I9" i="7"/>
  <c r="K10" i="7" s="1"/>
  <c r="D9" i="7"/>
  <c r="E13" i="6"/>
  <c r="C13" i="6"/>
  <c r="E22" i="1" s="1"/>
  <c r="E21" i="1"/>
  <c r="G10" i="1"/>
  <c r="G15" i="1" s="1"/>
  <c r="E10" i="1"/>
  <c r="G32" i="3"/>
  <c r="F32" i="3"/>
  <c r="D32" i="3"/>
  <c r="G7" i="1" s="1"/>
  <c r="G18" i="1" s="1"/>
  <c r="C32" i="3"/>
  <c r="E7" i="1" s="1"/>
  <c r="E18" i="1" s="1"/>
  <c r="G24" i="1" l="1"/>
  <c r="G25" i="1" s="1"/>
  <c r="E24" i="1"/>
  <c r="E25" i="1" s="1"/>
  <c r="E15" i="1"/>
  <c r="E16" i="1" s="1"/>
  <c r="O7" i="19"/>
  <c r="P7" i="19" s="1"/>
  <c r="D16" i="19"/>
  <c r="P20" i="18"/>
  <c r="M11" i="7"/>
  <c r="M12" i="7" s="1"/>
  <c r="H10" i="7"/>
  <c r="H12" i="7" s="1"/>
  <c r="E29" i="1"/>
  <c r="G16" i="1"/>
  <c r="K19" i="7" l="1"/>
  <c r="K20" i="7" s="1"/>
  <c r="G28" i="1"/>
  <c r="G30" i="1" s="1"/>
  <c r="E30" i="1"/>
  <c r="E31" i="1" s="1"/>
  <c r="I32" i="1" s="1"/>
  <c r="H19" i="7"/>
  <c r="H20" i="7" s="1"/>
  <c r="G31" i="1"/>
  <c r="O16" i="19"/>
  <c r="P16" i="19" s="1"/>
  <c r="H5" i="10"/>
</calcChain>
</file>

<file path=xl/sharedStrings.xml><?xml version="1.0" encoding="utf-8"?>
<sst xmlns="http://schemas.openxmlformats.org/spreadsheetml/2006/main" count="680" uniqueCount="280">
  <si>
    <t>ณ วันที่ 30 กันยายน 2561</t>
  </si>
  <si>
    <t>ทรัพย์สินตามงบทรัพย์สิน</t>
  </si>
  <si>
    <t>สินทรัพย์</t>
  </si>
  <si>
    <t>สินทรัพย์หมุนเวียน</t>
  </si>
  <si>
    <t>เงินสดและเงินฝากธนาคาร</t>
  </si>
  <si>
    <t>หมายเหตุ</t>
  </si>
  <si>
    <t>ปี 2561</t>
  </si>
  <si>
    <t>ปี 2560</t>
  </si>
  <si>
    <t>งบแสดงฐานะการเงิน</t>
  </si>
  <si>
    <t>ลูกหนี้ค่าภาษี</t>
  </si>
  <si>
    <t>ลูกหนี้เงินทุนโครงการเศรษฐกิจชุมชน</t>
  </si>
  <si>
    <t>รวมสินทรัพย์หมุนเวียน</t>
  </si>
  <si>
    <t>รวมสินทรัพย์</t>
  </si>
  <si>
    <t>ทุนทรัพย์สิน</t>
  </si>
  <si>
    <t>หนี้สิน</t>
  </si>
  <si>
    <t>หนี้สินหมุนเวียน</t>
  </si>
  <si>
    <t>รายจ่ายค้างจ่าย</t>
  </si>
  <si>
    <t>เงินรับฝาก</t>
  </si>
  <si>
    <t>รวมหนี้สินหมุนเวียน</t>
  </si>
  <si>
    <t>รวมหนี้สิน</t>
  </si>
  <si>
    <t>เงินสะสม</t>
  </si>
  <si>
    <t>ทุนสำรองเงินสะสม</t>
  </si>
  <si>
    <t>รวมเงินสะสม</t>
  </si>
  <si>
    <t>รวมหนี้สินและเงินสะสม</t>
  </si>
  <si>
    <t>หมายเหตุประกอบงบแสดงฐานะการเงินเป็นส่วนหนึ่งของงบการเงินนี้</t>
  </si>
  <si>
    <t>หมายเหตุประกอบงบแสดงฐานะการเงิน</t>
  </si>
  <si>
    <t xml:space="preserve">สำหรับปี สิ้นสุดวันที่ 30 กันยายน 2561 </t>
  </si>
  <si>
    <t>ข้อมูลทั่วไป</t>
  </si>
  <si>
    <t>หมายเหตุ 1 สรุปนโยบายการบัญชีที่สำคัญ</t>
  </si>
  <si>
    <t>1.1 หลักเกณฑ์ในการจัดทำงบแสดงฐานะการเงิน</t>
  </si>
  <si>
    <t>1.2 การเปิดเผยอื่นใด</t>
  </si>
  <si>
    <t>การบันทึกบัญชีเพื่อจัดทำงบแสดงฐานะการเงินเป็นไปตามเกณฑ์เงินสดและเกณฑ์คงค้างตามประกาศกระทรวงมหาดไทย</t>
  </si>
  <si>
    <t>สำหรับปี สิ้นสุดวันที่ 30 กันยายน 2561</t>
  </si>
  <si>
    <t>หมายเหตุ 2 งบทรัพย์สิน</t>
  </si>
  <si>
    <t>ประเภททรัพย์สิน</t>
  </si>
  <si>
    <t>ราคาทรัพย์สิน</t>
  </si>
  <si>
    <t>แหล่งที่มาของทรัพย์สินทั้งหมด</t>
  </si>
  <si>
    <t>ชื่อ</t>
  </si>
  <si>
    <t>จำนวนเงิน</t>
  </si>
  <si>
    <t>ก. อสังหาริมทรัพย์</t>
  </si>
  <si>
    <t>ข. สังหาริมทรัพย์</t>
  </si>
  <si>
    <t xml:space="preserve">เรื่อง หลักเกณฑ์และวิธีปฏิบัติการบันทึกบัญชี การจัดทำทะเบียนและรายงานการเงินขององค์การปกครองส่วนท้องถิ่น </t>
  </si>
  <si>
    <t>1. รายได้</t>
  </si>
  <si>
    <t>2. เงินสะสม</t>
  </si>
  <si>
    <t>หมายเหตุ 3 เงินสดและเงินฝากธนาคาร</t>
  </si>
  <si>
    <t>เงินสด</t>
  </si>
  <si>
    <t>0.00</t>
  </si>
  <si>
    <t>เงินฝากธนาคาร</t>
  </si>
  <si>
    <t>กรุงไทย</t>
  </si>
  <si>
    <t>ธ.ก.ส.</t>
  </si>
  <si>
    <t>ออมสิน</t>
  </si>
  <si>
    <t>รวม</t>
  </si>
  <si>
    <t>แหล่งเงิน</t>
  </si>
  <si>
    <t>แผนงาน</t>
  </si>
  <si>
    <t>งาน</t>
  </si>
  <si>
    <t>หมวด</t>
  </si>
  <si>
    <t>ประเภท</t>
  </si>
  <si>
    <t>โครงการ</t>
  </si>
  <si>
    <t>เงินงบประมาณ</t>
  </si>
  <si>
    <t>ก่อสร้างโครงสร้างพื้นฐาน</t>
  </si>
  <si>
    <t>ค่าที่ดินและสิ่งก่อสร้าง</t>
  </si>
  <si>
    <t>ภาษีหัก ณ ที่จ่าย</t>
  </si>
  <si>
    <t>เงินประกันสัญญา</t>
  </si>
  <si>
    <t>เงินสะสม 1 ตุลาคม 2560</t>
  </si>
  <si>
    <t>รายรับจริงสูงกว่ารายจ่ายจริง</t>
  </si>
  <si>
    <t>หัก</t>
  </si>
  <si>
    <t>25% ของรายรับจริงสูงกว่ารายจ่ายจริง</t>
  </si>
  <si>
    <t>(เงินทุนสำรองเงินสะสม)</t>
  </si>
  <si>
    <t>บวก</t>
  </si>
  <si>
    <t>รายรับจริงสูงกว่ารายจ่ายจริงหลังหักเงินทุนสำรองเงินสะสม</t>
  </si>
  <si>
    <t>เงินสะสม 30 กันยายน 2561</t>
  </si>
  <si>
    <t>เงินสะสม 30 กันยายน 2561 ประกอบด้วย</t>
  </si>
  <si>
    <t>1. ลูกหนี้ค่าภาษี</t>
  </si>
  <si>
    <t>เงินทุนโครงการเศรษฐกิจชุมชน</t>
  </si>
  <si>
    <t>รายงานรายจ่ายในการดำเนินงานที่จ่ายจากเงินรายรับตามแผนงาน งบกลาง</t>
  </si>
  <si>
    <t>ตั้งแต่วันที่ 1 ตุลาคม 2560 ถึง วันที่ 30 กันยายน 2561</t>
  </si>
  <si>
    <t>งบ</t>
  </si>
  <si>
    <t>ประมาณการ</t>
  </si>
  <si>
    <t>งบกลาง</t>
  </si>
  <si>
    <t>งบประมาณ</t>
  </si>
  <si>
    <t>รายงานรายจ่ายในการดำเนินงานที่จ่ายจากเงินรายรับตามแผนงาน บริหารงานทั่วไป</t>
  </si>
  <si>
    <t>งบบุคลากร</t>
  </si>
  <si>
    <t>เงินเดือน (ฝ่ายประจำ)</t>
  </si>
  <si>
    <t>เงินเดือน (ฝ่ายการเมือง)</t>
  </si>
  <si>
    <t>งบดำเนินงาน</t>
  </si>
  <si>
    <t>ค่าตอบแทน</t>
  </si>
  <si>
    <t>ค่าใช้สอย</t>
  </si>
  <si>
    <t>ค่าวัสดุ</t>
  </si>
  <si>
    <t>ค่าสาธารณูปโภค</t>
  </si>
  <si>
    <t>งบลงทุน</t>
  </si>
  <si>
    <t>ค่าครุภัณฑ์</t>
  </si>
  <si>
    <t>งบเงินอุดหนุน</t>
  </si>
  <si>
    <t>เงินอุดหนุน</t>
  </si>
  <si>
    <t>งานบริหารงานทั่วไป</t>
  </si>
  <si>
    <t>งานบริหารงานคลัง</t>
  </si>
  <si>
    <t>รายงานรายจ่ายในการดำเนินงานที่จ่ายจากเงินรายรับตามแผนงาน การรักษาความสงบภายใน</t>
  </si>
  <si>
    <t>งานบริหงานทั่วไปเกี่ยวกับการรักษาความสงบภายใน</t>
  </si>
  <si>
    <t>รายงานรายจ่ายในการดำเนินงานที่จ่ายจากเงินรายรับตามแผนงาน การศึกษา</t>
  </si>
  <si>
    <t>งานระดับก่อนวัยเรียนและประถมศึกษา</t>
  </si>
  <si>
    <t>รายงานรายจ่ายในการดำเนินงานที่จ่ายจากเงินรายรับตามแผนงาน สาธารณสุข</t>
  </si>
  <si>
    <t>งานบริการสาธารณสุขและงานสาธารณสุขอื่น</t>
  </si>
  <si>
    <t>รายงานรายจ่ายในการดำเนินงานที่จ่ายจากเงินรายรับตามแผนงาน สังคมสงเคราะห์</t>
  </si>
  <si>
    <t>งานบริหารงานทั่วไปเกี่ยวกับการศึกษา</t>
  </si>
  <si>
    <t>งานบริหารงานทั่วไปเกี่ยวกับสังคมสงเคราะห์</t>
  </si>
  <si>
    <t>รายงานรายจ่ายในการดำเนินงานที่จ่ายจากเงินรายรับตามแผนงาน เคหะและชุมชน</t>
  </si>
  <si>
    <t>รายงานรายจ่ายในการดำเนินงานที่จ่ายจากเงินรายรับตามแผนงาน สร้างความเข้มแข็งของชุมชน</t>
  </si>
  <si>
    <t>รายงานรายจ่ายในการดำเนินงานที่จ่ายจากเงินรายรับตามแผนงาน การศาสนาวัฒนธรรมและนันทนาการ</t>
  </si>
  <si>
    <t>รายงานรายจ่ายในการดำเนินงานที่จ่ายจากเงินรายรับตามแผนงาน อุตสาหกรรมและการโยธา</t>
  </si>
  <si>
    <t>งานก่อสร้างโครงสร้างพื้นฐาน</t>
  </si>
  <si>
    <t>รายงานรายจ่ายในการดำเนินงานที่จ่ายจากเงินรายรับตามแผนงาน การเกษตร</t>
  </si>
  <si>
    <t>รายงานรายจ่ายในการดำเนินงานที่จ่ายจากเงินรายรับตามแผนงานรวม</t>
  </si>
  <si>
    <t>บริหารงานทั่วไป</t>
  </si>
  <si>
    <t>การรักษาความสงบภายใน</t>
  </si>
  <si>
    <t>การศึกษา</t>
  </si>
  <si>
    <t>สาธารณสุข</t>
  </si>
  <si>
    <t>สังคมสงเคราะห์</t>
  </si>
  <si>
    <t>เคหะและชุมชน</t>
  </si>
  <si>
    <t>สร้างความเข้มแข็งชุมชน</t>
  </si>
  <si>
    <t>อุตสาหกรรมและการโยธา</t>
  </si>
  <si>
    <t>การเกษตร</t>
  </si>
  <si>
    <t>รายจ่าย</t>
  </si>
  <si>
    <t>งบแสดงผลการดำเนินงานจ่ายจากเงินรายรับ</t>
  </si>
  <si>
    <t>รายการ/หมวด</t>
  </si>
  <si>
    <t>ค่าครุภัณฑ์ (หมายเหตุ 1)</t>
  </si>
  <si>
    <t>ค่าที่ดินและสิ่งก่อสร้าง (หมายเหตุ 2)</t>
  </si>
  <si>
    <t>รวมรายจ่าย</t>
  </si>
  <si>
    <t>รายรับ</t>
  </si>
  <si>
    <t>ภาษีอากร</t>
  </si>
  <si>
    <t>ค่าธรรมเนียมค่าปรับและใบอนุญาต</t>
  </si>
  <si>
    <t>รายได้จากทรัพย์สิน</t>
  </si>
  <si>
    <t>รายได้เบ็ดเตล็ด</t>
  </si>
  <si>
    <t>ภาษีจัดสรร</t>
  </si>
  <si>
    <t>เงินอุดหนุนทั่วไป</t>
  </si>
  <si>
    <t>รายรับสูงกว่าหรือ (ต่ำกว่า) รายจ่าย</t>
  </si>
  <si>
    <t>รวมรายรับ</t>
  </si>
  <si>
    <t>การศาสนาวัฒนธรรมและนันทนาการ</t>
  </si>
  <si>
    <t>งานกีฬาและนันทนาการ</t>
  </si>
  <si>
    <t>งานศาสนาวัฒนธรรมท้องถิ่น</t>
  </si>
  <si>
    <t>หมายเหตุประกอบงบแสดงผลดำเนินงานจ่ายจากเงินรายรับ</t>
  </si>
  <si>
    <t>หมายเหตุ 1</t>
  </si>
  <si>
    <t>หมายเหตุ 2</t>
  </si>
  <si>
    <t>ผู้อำนวยการกองคลัง</t>
  </si>
  <si>
    <t>องค์การบริหารส่วนตำบลนาสี อำเภอสุวรรณคูหา จังหวัดหนองบัวลำภู</t>
  </si>
  <si>
    <t>องค์การบริหารส่วนตำบลนาสี ตั้งอยู่ที่ หมู่ที่ 7 บ้านคูหาพัฒนา ตำบลนาสี อำเภอสุวรรณคูหา จังหวัดหนองบัวลำภู</t>
  </si>
  <si>
    <t>มีพื้นที่รับผิดชอบ จำนวน 81 ตารางกิโลเมตร เป็นองค์การบริหารส่วนตำบลขนาดกลาง มีประชากรทั้งหมด จำนวน 5,709 คน</t>
  </si>
  <si>
    <t xml:space="preserve">เพศชาย จำนวน 2,913 คน เพศหญิง จำนวน 2,796 คน ทิศเหนือติดกับตำบลสามัคคี อำเภอน้ำโสม จังหวัดอุดรธานี ทิศใต้ติดกับ </t>
  </si>
  <si>
    <t>ตำบลสุวรรณคูหา อำเภอสุวรรณคูหา จังหวัดหนองบัวลำภู ทิศตะวันออกติดกับตำบลเมืองพาน อำเภอบ้านผือ จังหวัดอุดรธานี</t>
  </si>
  <si>
    <t>ทิศตะวันตกติดกับตำบลดงมะไฟ อำเภอสุวรรณคูหา จังหวัดหนองบัวลำภู</t>
  </si>
  <si>
    <t>3. เงินอุดหนุนเฉพาะกิจ</t>
  </si>
  <si>
    <t>ประเภท ออมทรัพย์ เลขที่ 402-0-40151-9</t>
  </si>
  <si>
    <t>ประเภท ออมทรัพย์ เลขที่ 980-5-06967-6</t>
  </si>
  <si>
    <t>ประเภท ออมทรัพย์ เลขที่ 01-371-282029-4</t>
  </si>
  <si>
    <t>ประเภท เผื่อเรียก เลขที่ 0538081024803</t>
  </si>
  <si>
    <t>ประเภท ออมทรัพย์ เลขที่ 01-371-277200-3 ศก.</t>
  </si>
  <si>
    <t>ลูกหนี้รายได้อื่น ๆ</t>
  </si>
  <si>
    <t>ลูกหนี้อื่น ๆ</t>
  </si>
  <si>
    <t>ลูกหนี้ความผิดทางละเมิด - นายโอวาท ทองดีวิจิตร</t>
  </si>
  <si>
    <t>ลูกหนี้ความผิดทางละเมิด - นายจักราวุธ บุญธรรม</t>
  </si>
  <si>
    <t>สำหรับปี สิ้นสุดวันที่ 30 กันยานยน 2561</t>
  </si>
  <si>
    <t>หนี้สินหมุนเวียนอื่น</t>
  </si>
  <si>
    <t>กำจัดขยะมูลฝอยและสิ่งปฏิกูล</t>
  </si>
  <si>
    <t>ครุภัณฑ์ไฟฟ้าและวิทยุ</t>
  </si>
  <si>
    <t>ค่าบำรุงรักษาและปรับปรุงที่ดิน</t>
  </si>
  <si>
    <t>ค่าก่อสร้างสาธารณูปโภค</t>
  </si>
  <si>
    <t>ติดตั้งกล้องวงจรปิด (CCTV) ภายในเขต อบต.นาสี</t>
  </si>
  <si>
    <t>บำรุงรักษาและปรับปรุงที่ดินและสิ่งก่อสร้าง</t>
  </si>
  <si>
    <t>ซ่อมแซมถนนลูกรังเพื่อการเกษตรบ้านนาสี หมู่ที่ 1</t>
  </si>
  <si>
    <t>ค่าใช้จ่ายในการจัดเก็บภาษีบำรุงท้องที่ 5%</t>
  </si>
  <si>
    <t>ค่าใช้จ่ายในการจัดเก็บภาษีบำรุงท้องที่ 6%</t>
  </si>
  <si>
    <t>เงินรอคืนจังหวัด</t>
  </si>
  <si>
    <t>เงินรับฝากอื่น ๆ</t>
  </si>
  <si>
    <t>เงินเกินบัญชี</t>
  </si>
  <si>
    <t>2. ลูกหนี้รายได้อื่น ๆ</t>
  </si>
  <si>
    <t>3. ลูกหนี้อื่น ๆ</t>
  </si>
  <si>
    <t>4. เงินสะสมที่สามารถนำไปใช้ได้</t>
  </si>
  <si>
    <t>งานป้องกันภัยฝ่ายพลเรือนและระงับอัคคีภัย</t>
  </si>
  <si>
    <t>งานไฟฟ้าถนน</t>
  </si>
  <si>
    <t>งานกำจัดขยะมูลฝอย และสิ่งปฏิกูล</t>
  </si>
  <si>
    <t>งานส่งเสริมสนับสนุนความเข้มแข็งชุมชน</t>
  </si>
  <si>
    <t>งานบริหารทั่วไปเกี่ยวกับศาสนาวัฒนธรรมและนันทนาการ</t>
  </si>
  <si>
    <t>งานวิชากการวางแผนและส่งเสริมการท่องเที่ยว</t>
  </si>
  <si>
    <t>งานบริหารงานทั่วไปเกี่ยวกับอุตสาหกรรมและการโยธา</t>
  </si>
  <si>
    <t>ค่าครภัณฑ์</t>
  </si>
  <si>
    <t>งานส่งเสริมการเกษตร</t>
  </si>
  <si>
    <t>งานอนุรักษ์แหล่งน้ำและป่าไม้</t>
  </si>
  <si>
    <t>รายงานรายจ่ายในการดำเนินงานที่จ่ายจากเงินรายรับตามแผนงาน การพาณิชย์</t>
  </si>
  <si>
    <t>งานกิจการประปา</t>
  </si>
  <si>
    <t>การพาณิชย์</t>
  </si>
  <si>
    <t>รวมรายจ่ายจากเงินงบประมาณ</t>
  </si>
  <si>
    <t>รายได้จากสาธารณูปโภคและการพาณิชย์</t>
  </si>
  <si>
    <t>ตู้เก็บหนังสือ 6 บาน จำนวน 1 ตัว</t>
  </si>
  <si>
    <t>ตู้เก็บหนังสือ 9 ช่อง จำนวน 1 ตัว</t>
  </si>
  <si>
    <t>ตู้โชว์ 8 บาน จำนวน 1 ตัว</t>
  </si>
  <si>
    <t>ตู้เครื่องครัว จำนวน 2 ตัว</t>
  </si>
  <si>
    <t>ตู้ยาสามัญประจำบ้าน จำนวน 1 ตัว</t>
  </si>
  <si>
    <t>เตาอบไฟฟ้า จำนวน 1 เครื่อง</t>
  </si>
  <si>
    <t>ตู้เหล็กเก็บเอกสาร 40 ช่อง จำนวน 1 ตัว</t>
  </si>
  <si>
    <t>โต๊ะทำงาน ระดับ 3 - 6</t>
  </si>
  <si>
    <t>เครื่องทำน้ำร้อน - น้ำเย็น จำนวน 2 เครื่อง</t>
  </si>
  <si>
    <t>โทรทัศน์สี ขนาด 32 นิ้ว จำนวน 1 เครื่อง</t>
  </si>
  <si>
    <t>วิทยุสื่อสารเครื่องแม่ข่ายและชนิดมือถือพร้อมอุปกรณ์ตั้งสถานี จำนวน 1 ชุด</t>
  </si>
  <si>
    <t>ตู้ลำโพงอเนกประสงค์พร้อมไมค์โครโฟน จำนวน 1 ชุด</t>
  </si>
  <si>
    <t>กล้องวงจรปิด (CCTV) จำนวน 1 ชุด (รายจ่ายค้างจ่าย)</t>
  </si>
  <si>
    <t>คอมพิวเตอร์ตั้งโต๊ะ จำนวน 1 ชุด</t>
  </si>
  <si>
    <t>คอมพิวเตอร์โน้ตบุ๊ค จำนวน 3 เครื่อง</t>
  </si>
  <si>
    <t>เต้นท์ผ้าใบ จำนวน 10 ตัว</t>
  </si>
  <si>
    <t>โครงการซ่อมแซมศาลาพักญาติบ้านน้ำกง หมู่ที่ 11</t>
  </si>
  <si>
    <t>โครงการก่อสร้างถนน คสล. บ้านขาม หมู่ที่ 2</t>
  </si>
  <si>
    <t>โครงการก่อสร้างถนน คสล. บ้านนิคม หมู่ที่ 10</t>
  </si>
  <si>
    <t>โครงการก่อสร้างถนน คสล. บ้านดงยาง หมู่ที่ 6</t>
  </si>
  <si>
    <t>ค่าซ่อมแซมครุภัณฑ์คอมพิวเตอร์โน้ตบุ๊ค</t>
  </si>
  <si>
    <t>โครงการก่อสร้างถนน คสล. บ้านคูหาพัฒนา หมู่ที่ 7</t>
  </si>
  <si>
    <t>โครงการซ่อมแซมถนนลูกรังภายในเขต อบต.นาสี จำนวน 10 สาย</t>
  </si>
  <si>
    <t>โครงการก่อสร้างถนน คสล. บ้านหินฮาว หมู่ที่ 4</t>
  </si>
  <si>
    <t>โครงการก่อสร้างถนน คสล. บ้านห้วยหันพัฒนา หมู่ที่ 14</t>
  </si>
  <si>
    <t>โครงการก่อสร้างถนน คสล. บ้านน้ำกง หมู่ที่ 11</t>
  </si>
  <si>
    <t>โครงการขยายเขตระบบประปาหมู่บ้าน บ้านซำภูทอง หมู่ที่ 9</t>
  </si>
  <si>
    <t>โครงการซ่อมแซมถนนลูกรังพร้อมวางท่อระบายน้ำ บ้านน้ำกง หมู่ที่ 11</t>
  </si>
  <si>
    <t>โครงการซ่อมแซมห้องน้ำศูนย์พัฒนาเด็กเล็กบ้านซำภูทอง</t>
  </si>
  <si>
    <t>โครงการก่อสร้างบ้านเทิดไท้องค์ราชันย์</t>
  </si>
  <si>
    <t>โครงการบำรุงรักษาและปรับปรุงที่ดินบ่อขยะ (รายจ่ายค้างจ่าย)</t>
  </si>
  <si>
    <t>โครงการซ่อมแซมถนนลูกรังบ้านนาสี หมู่ที่ 1 (รายจ่ายค้างจ่าย)</t>
  </si>
  <si>
    <t xml:space="preserve">        (นางวราภรณ์ ชาติคำดี)                             (นางนิยดา จวงโส)                           (นายวิเชียร พูดเพราะ)</t>
  </si>
  <si>
    <t>จพง.การเงินและบัญชีชำนาญงาน รก.                 รองปลัด อบต.นาสี รก.                 นายกองค์การบริหารส่วนตำบลนาสี</t>
  </si>
  <si>
    <t xml:space="preserve">         ผู้อำนวยการกองคลัง                     ปลัดองค์การบริหารส่วนตำบลนาสี</t>
  </si>
  <si>
    <t>(นางวราภรณ์ ชาติคำดี)</t>
  </si>
  <si>
    <t>เจ้าพนักงานการเงินและบัญชีชำนาญงาน รักษาราชการแทน</t>
  </si>
  <si>
    <t>(นายวิเชียร พูดเพราะ)</t>
  </si>
  <si>
    <t>นายกองค์การบริหารส่วนตำบลนาสี</t>
  </si>
  <si>
    <t>(นางนิยดา จวงโส)</t>
  </si>
  <si>
    <t>รองปลัดองค์การบริหารส่วนตำบล รักษาราชการแทน</t>
  </si>
  <si>
    <t>ปลัดองค์การบริหารส่วนตำบลนาสี</t>
  </si>
  <si>
    <t>เก้าอี้พลาสติกสีขาว จำนวน 300 ตัว</t>
  </si>
  <si>
    <t>หมายเหตุ 4 ลูกหนี้รายได้อื่น ๆ</t>
  </si>
  <si>
    <t>หมายเหตุ 5 ลูกหนี้อื่น ๆ</t>
  </si>
  <si>
    <t>ลูกหนี้ค่าน้ำประปา</t>
  </si>
  <si>
    <t>หมายหตุ 6 รายจ่ายค้างจ่าย</t>
  </si>
  <si>
    <t>หมายเหตุ 7 เงินรับฝาก</t>
  </si>
  <si>
    <t>หมายเหตุ 8 หนี้สินหมุนเวียนอื่น</t>
  </si>
  <si>
    <t>หมายเหตุ 9 เงินสะสม</t>
  </si>
  <si>
    <t>1.2.1 เงินสะสม คือ เงินเหลือจ่ายประจำปีและได้หักทุนสำรองเงินสะสมไว้แล้ว</t>
  </si>
  <si>
    <t>1.2.2 เงินทุนสำรองเงินสะสม คือ ทุนสำรองเงินสะสม 25% ของยอดเงินสะสมประจำปีทุกสิ้นปี</t>
  </si>
  <si>
    <t>เมื่อวันที่ 20 มีนาคม 2558 แก้ไขเพิ่มเติม(ฉบับที่2) ลงวันที่ 21 มีนาคม 2561 และหนังสือสั่งการที่เกี่ยวข้อง</t>
  </si>
  <si>
    <t>บริหารทั่วไปเกี่ยวกับการศึกษา</t>
  </si>
  <si>
    <t>ค่าตอบแทนครู ผู้ดูแลเด็ก</t>
  </si>
  <si>
    <t>เงินอุดหนุนเฉพาะกิจ</t>
  </si>
  <si>
    <t>เงินเดือน/ค่าจ้าง</t>
  </si>
  <si>
    <t>เงินเดือนพนักงาน</t>
  </si>
  <si>
    <t>เงินช่วยเหลือการศึกษาบุตร</t>
  </si>
  <si>
    <t>เบี้ยยังชีพผู้สูงอายุ</t>
  </si>
  <si>
    <t>เบี้ยยังชีพผู้พิการ</t>
  </si>
  <si>
    <t>เงินสนันสนุนต้านภัยยาเสพติด</t>
  </si>
  <si>
    <t>ค่าจัดการเรียนการสอน</t>
  </si>
  <si>
    <t>รายจ่ายเกี่ยวเนื่องกับการปฏิบัติฯ</t>
  </si>
  <si>
    <t>บริหารงานทั่วไปเกี่ยวกับการรักษาความสงบฯ</t>
  </si>
  <si>
    <t>สร้างความเข้มแข็งฯ</t>
  </si>
  <si>
    <t>ส่งเสริมและสนับสนุนความเข้มแข็งชุมชน</t>
  </si>
  <si>
    <t>บ้านพักข้าราชการ</t>
  </si>
  <si>
    <t>โรงจอดรถ</t>
  </si>
  <si>
    <t>ห้องน้ำ</t>
  </si>
  <si>
    <t>ระบบประปาหมู่บ้าน</t>
  </si>
  <si>
    <t>อาคาร</t>
  </si>
  <si>
    <t>รั้วและป้ายที่ทำการ</t>
  </si>
  <si>
    <t>เสาธง</t>
  </si>
  <si>
    <t>เตาเผาศพ</t>
  </si>
  <si>
    <t>รางระบายน้ำพร้อมบ่อพัก</t>
  </si>
  <si>
    <t>ถนน</t>
  </si>
  <si>
    <t>สะพาน</t>
  </si>
  <si>
    <t>ครุภัณฑ์ยานพาหนะและขนส่ง</t>
  </si>
  <si>
    <t>ครุภัณฑ์เกษตร</t>
  </si>
  <si>
    <t>ครุภัณฑ์คอมพิวเตอร์</t>
  </si>
  <si>
    <t>ครุภัณฑ์โฆษณาและเผยแพร่</t>
  </si>
  <si>
    <t>ครุภัณฑ์งานบ้านงานครัว</t>
  </si>
  <si>
    <t>ครุภัณฑ์สำนักงาน</t>
  </si>
  <si>
    <t>ครุภัณฑ์สำรวจ</t>
  </si>
  <si>
    <t>ครุภัณฑ์เครื่องดับเพลิง</t>
  </si>
  <si>
    <t>ครุภัณฑ์อื่น ๆ</t>
  </si>
  <si>
    <t>ชุดโซฟาไม้ จำนวน 1 ชุด</t>
  </si>
  <si>
    <t>เครื่องพิมพ์ จำนวน 1 เครื่อง</t>
  </si>
  <si>
    <t>เงินปีเก่าส่งคืน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</si>
</sst>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u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3" fontId="2" fillId="0" borderId="0" xfId="1" applyFont="1"/>
    <xf numFmtId="43" fontId="3" fillId="0" borderId="0" xfId="1" applyFont="1" applyAlignment="1">
      <alignment horizontal="center"/>
    </xf>
    <xf numFmtId="43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/>
    <xf numFmtId="0" fontId="2" fillId="0" borderId="0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2" xfId="0" applyFont="1" applyBorder="1"/>
    <xf numFmtId="43" fontId="2" fillId="0" borderId="14" xfId="1" applyFont="1" applyBorder="1"/>
    <xf numFmtId="43" fontId="2" fillId="0" borderId="7" xfId="1" applyFont="1" applyBorder="1"/>
    <xf numFmtId="0" fontId="3" fillId="0" borderId="6" xfId="0" applyFont="1" applyBorder="1" applyAlignment="1">
      <alignment horizontal="center" vertical="center"/>
    </xf>
    <xf numFmtId="0" fontId="2" fillId="0" borderId="14" xfId="0" applyFont="1" applyBorder="1"/>
    <xf numFmtId="0" fontId="3" fillId="0" borderId="12" xfId="0" applyFont="1" applyBorder="1"/>
    <xf numFmtId="0" fontId="3" fillId="0" borderId="2" xfId="0" applyFont="1" applyBorder="1"/>
    <xf numFmtId="43" fontId="3" fillId="0" borderId="7" xfId="1" applyFont="1" applyBorder="1"/>
    <xf numFmtId="0" fontId="3" fillId="0" borderId="7" xfId="0" applyFont="1" applyBorder="1"/>
    <xf numFmtId="0" fontId="2" fillId="0" borderId="0" xfId="0" quotePrefix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43" fontId="2" fillId="0" borderId="0" xfId="1" applyFont="1" applyFill="1"/>
    <xf numFmtId="43" fontId="3" fillId="0" borderId="0" xfId="1" applyFont="1" applyFill="1"/>
    <xf numFmtId="43" fontId="3" fillId="0" borderId="4" xfId="1" applyFont="1" applyFill="1" applyBorder="1"/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14" xfId="0" applyFont="1" applyBorder="1" applyAlignment="1">
      <alignment vertical="top" wrapText="1"/>
    </xf>
    <xf numFmtId="43" fontId="2" fillId="0" borderId="14" xfId="1" applyFont="1" applyBorder="1" applyAlignment="1">
      <alignment vertical="top" wrapText="1"/>
    </xf>
    <xf numFmtId="43" fontId="3" fillId="0" borderId="7" xfId="1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vertical="top" wrapText="1"/>
    </xf>
    <xf numFmtId="43" fontId="2" fillId="0" borderId="7" xfId="1" applyFont="1" applyBorder="1" applyAlignment="1">
      <alignment vertical="top" wrapText="1"/>
    </xf>
    <xf numFmtId="43" fontId="2" fillId="0" borderId="4" xfId="1" applyFont="1" applyBorder="1"/>
    <xf numFmtId="0" fontId="2" fillId="0" borderId="8" xfId="0" applyFont="1" applyBorder="1"/>
    <xf numFmtId="0" fontId="2" fillId="0" borderId="9" xfId="0" applyFont="1" applyBorder="1"/>
    <xf numFmtId="43" fontId="2" fillId="0" borderId="9" xfId="1" applyFont="1" applyBorder="1"/>
    <xf numFmtId="43" fontId="2" fillId="0" borderId="15" xfId="1" applyFont="1" applyBorder="1"/>
    <xf numFmtId="43" fontId="2" fillId="0" borderId="0" xfId="1" applyFont="1" applyBorder="1"/>
    <xf numFmtId="43" fontId="2" fillId="0" borderId="11" xfId="1" applyFont="1" applyBorder="1"/>
    <xf numFmtId="0" fontId="5" fillId="0" borderId="0" xfId="0" applyFont="1" applyBorder="1"/>
    <xf numFmtId="0" fontId="2" fillId="0" borderId="13" xfId="0" applyFont="1" applyBorder="1"/>
    <xf numFmtId="43" fontId="2" fillId="0" borderId="18" xfId="0" applyNumberFormat="1" applyFont="1" applyBorder="1"/>
    <xf numFmtId="43" fontId="2" fillId="0" borderId="8" xfId="1" applyFont="1" applyBorder="1"/>
    <xf numFmtId="43" fontId="2" fillId="0" borderId="10" xfId="1" applyFont="1" applyBorder="1"/>
    <xf numFmtId="43" fontId="2" fillId="0" borderId="12" xfId="1" applyFont="1" applyBorder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0" fontId="2" fillId="0" borderId="7" xfId="0" applyFont="1" applyBorder="1"/>
    <xf numFmtId="43" fontId="3" fillId="0" borderId="5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14" xfId="1" applyFont="1" applyBorder="1"/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14" xfId="0" applyFont="1" applyBorder="1"/>
    <xf numFmtId="0" fontId="3" fillId="0" borderId="5" xfId="0" applyFont="1" applyBorder="1" applyAlignment="1">
      <alignment horizontal="center" vertical="center" wrapText="1"/>
    </xf>
    <xf numFmtId="43" fontId="3" fillId="0" borderId="19" xfId="1" applyFont="1" applyBorder="1"/>
    <xf numFmtId="0" fontId="6" fillId="0" borderId="14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43" fontId="3" fillId="0" borderId="19" xfId="1" applyFont="1" applyBorder="1" applyAlignment="1">
      <alignment horizontal="center"/>
    </xf>
    <xf numFmtId="43" fontId="3" fillId="0" borderId="20" xfId="0" applyNumberFormat="1" applyFont="1" applyBorder="1"/>
    <xf numFmtId="43" fontId="7" fillId="0" borderId="0" xfId="1" applyFont="1"/>
    <xf numFmtId="43" fontId="7" fillId="0" borderId="0" xfId="1" applyFont="1" applyAlignment="1">
      <alignment horizontal="center" vertical="center" wrapText="1"/>
    </xf>
    <xf numFmtId="43" fontId="8" fillId="0" borderId="0" xfId="1" applyFont="1"/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43" fontId="8" fillId="0" borderId="0" xfId="1" applyFont="1" applyAlignment="1">
      <alignment horizontal="left"/>
    </xf>
    <xf numFmtId="0" fontId="3" fillId="0" borderId="0" xfId="0" applyFont="1" applyAlignment="1">
      <alignment horizontal="center"/>
    </xf>
    <xf numFmtId="43" fontId="8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 applyFill="1"/>
    <xf numFmtId="43" fontId="7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0" borderId="0" xfId="1" quotePrefix="1" applyFont="1" applyFill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3" fontId="3" fillId="0" borderId="4" xfId="1" applyFont="1" applyBorder="1" applyAlignment="1">
      <alignment horizontal="center"/>
    </xf>
    <xf numFmtId="43" fontId="2" fillId="0" borderId="0" xfId="1" quotePrefix="1" applyFont="1" applyAlignment="1">
      <alignment horizontal="right"/>
    </xf>
    <xf numFmtId="43" fontId="3" fillId="0" borderId="4" xfId="1" quotePrefix="1" applyFont="1" applyBorder="1" applyAlignment="1">
      <alignment horizontal="right"/>
    </xf>
    <xf numFmtId="0" fontId="2" fillId="0" borderId="14" xfId="0" applyFont="1" applyFill="1" applyBorder="1"/>
    <xf numFmtId="43" fontId="2" fillId="0" borderId="14" xfId="1" applyFont="1" applyFill="1" applyBorder="1"/>
    <xf numFmtId="43" fontId="8" fillId="0" borderId="0" xfId="0" applyNumberFormat="1" applyFont="1" applyFill="1"/>
    <xf numFmtId="0" fontId="8" fillId="0" borderId="0" xfId="0" applyFont="1" applyFill="1"/>
    <xf numFmtId="0" fontId="2" fillId="0" borderId="0" xfId="0" applyFont="1" applyFill="1"/>
    <xf numFmtId="43" fontId="2" fillId="0" borderId="14" xfId="1" applyFont="1" applyBorder="1" applyAlignment="1">
      <alignment horizontal="center" vertical="center" wrapText="1"/>
    </xf>
    <xf numFmtId="43" fontId="3" fillId="0" borderId="0" xfId="1" applyFont="1" applyFill="1" applyAlignment="1">
      <alignment horizontal="center"/>
    </xf>
    <xf numFmtId="43" fontId="3" fillId="0" borderId="0" xfId="1" applyFont="1" applyBorder="1"/>
    <xf numFmtId="43" fontId="2" fillId="0" borderId="0" xfId="1" applyFont="1" applyFill="1" applyBorder="1"/>
    <xf numFmtId="0" fontId="2" fillId="0" borderId="0" xfId="0" applyFont="1" applyFill="1" applyBorder="1"/>
    <xf numFmtId="43" fontId="3" fillId="0" borderId="0" xfId="1" applyFont="1" applyBorder="1" applyAlignment="1">
      <alignment horizontal="center"/>
    </xf>
    <xf numFmtId="43" fontId="7" fillId="0" borderId="0" xfId="1" applyFont="1" applyAlignment="1">
      <alignment horizontal="center" vertical="center"/>
    </xf>
    <xf numFmtId="43" fontId="3" fillId="0" borderId="19" xfId="1" applyFont="1" applyFill="1" applyBorder="1"/>
    <xf numFmtId="43" fontId="3" fillId="0" borderId="14" xfId="1" applyFont="1" applyFill="1" applyBorder="1"/>
    <xf numFmtId="43" fontId="3" fillId="0" borderId="1" xfId="1" applyFont="1" applyFill="1" applyBorder="1"/>
    <xf numFmtId="43" fontId="3" fillId="0" borderId="5" xfId="1" applyFont="1" applyBorder="1" applyAlignment="1">
      <alignment horizontal="center" vertical="center" shrinkToFit="1"/>
    </xf>
    <xf numFmtId="43" fontId="2" fillId="0" borderId="14" xfId="1" applyFont="1" applyBorder="1" applyAlignment="1">
      <alignment shrinkToFit="1"/>
    </xf>
    <xf numFmtId="43" fontId="3" fillId="0" borderId="19" xfId="1" applyFont="1" applyBorder="1" applyAlignment="1">
      <alignment shrinkToFit="1"/>
    </xf>
    <xf numFmtId="43" fontId="3" fillId="0" borderId="14" xfId="1" applyFont="1" applyBorder="1" applyAlignment="1">
      <alignment shrinkToFit="1"/>
    </xf>
    <xf numFmtId="43" fontId="2" fillId="0" borderId="0" xfId="1" applyFont="1" applyAlignment="1">
      <alignment shrinkToFit="1"/>
    </xf>
    <xf numFmtId="0" fontId="2" fillId="0" borderId="0" xfId="0" applyFont="1" applyAlignment="1">
      <alignment horizontal="left" shrinkToFit="1"/>
    </xf>
    <xf numFmtId="0" fontId="2" fillId="0" borderId="0" xfId="0" applyFont="1" applyAlignment="1"/>
    <xf numFmtId="0" fontId="3" fillId="0" borderId="0" xfId="0" applyFont="1" applyAlignment="1">
      <alignment shrinkToFit="1"/>
    </xf>
    <xf numFmtId="0" fontId="3" fillId="0" borderId="0" xfId="0" applyFont="1" applyAlignment="1">
      <alignment horizontal="center" vertical="center" shrinkToFit="1"/>
    </xf>
    <xf numFmtId="43" fontId="3" fillId="0" borderId="7" xfId="1" applyFont="1" applyBorder="1" applyAlignment="1">
      <alignment horizontal="center" vertical="center" shrinkToFit="1"/>
    </xf>
    <xf numFmtId="0" fontId="6" fillId="0" borderId="14" xfId="0" applyFont="1" applyBorder="1" applyAlignment="1">
      <alignment shrinkToFit="1"/>
    </xf>
    <xf numFmtId="0" fontId="2" fillId="0" borderId="14" xfId="0" applyFont="1" applyBorder="1" applyAlignment="1">
      <alignment shrinkToFit="1"/>
    </xf>
    <xf numFmtId="0" fontId="2" fillId="0" borderId="0" xfId="0" applyFont="1" applyAlignment="1">
      <alignment shrinkToFit="1"/>
    </xf>
    <xf numFmtId="43" fontId="2" fillId="0" borderId="14" xfId="1" applyFont="1" applyFill="1" applyBorder="1" applyAlignment="1">
      <alignment shrinkToFit="1"/>
    </xf>
    <xf numFmtId="0" fontId="2" fillId="0" borderId="7" xfId="0" applyFont="1" applyBorder="1" applyAlignment="1">
      <alignment shrinkToFit="1"/>
    </xf>
    <xf numFmtId="43" fontId="2" fillId="0" borderId="7" xfId="1" applyFont="1" applyBorder="1" applyAlignment="1">
      <alignment shrinkToFit="1"/>
    </xf>
    <xf numFmtId="43" fontId="3" fillId="0" borderId="7" xfId="1" applyFont="1" applyFill="1" applyBorder="1" applyAlignment="1">
      <alignment shrinkToFit="1"/>
    </xf>
    <xf numFmtId="0" fontId="3" fillId="0" borderId="0" xfId="0" applyFont="1" applyFill="1" applyAlignment="1">
      <alignment shrinkToFit="1"/>
    </xf>
    <xf numFmtId="43" fontId="2" fillId="0" borderId="0" xfId="0" applyNumberFormat="1" applyFont="1"/>
    <xf numFmtId="0" fontId="2" fillId="0" borderId="0" xfId="0" applyFont="1" applyAlignment="1">
      <alignment horizontal="center" vertical="top"/>
    </xf>
    <xf numFmtId="0" fontId="2" fillId="0" borderId="14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43" fontId="2" fillId="0" borderId="14" xfId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43" fontId="3" fillId="0" borderId="0" xfId="1" applyFont="1" applyBorder="1" applyAlignment="1">
      <alignment vertical="top" wrapText="1"/>
    </xf>
    <xf numFmtId="43" fontId="3" fillId="0" borderId="5" xfId="1" applyFont="1" applyBorder="1"/>
    <xf numFmtId="43" fontId="9" fillId="0" borderId="0" xfId="1" quotePrefix="1" applyFont="1" applyAlignment="1">
      <alignment horizontal="right"/>
    </xf>
    <xf numFmtId="43" fontId="9" fillId="0" borderId="0" xfId="1" applyFont="1" applyBorder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 shrinkToFit="1"/>
    </xf>
    <xf numFmtId="0" fontId="3" fillId="0" borderId="7" xfId="0" applyFont="1" applyFill="1" applyBorder="1" applyAlignment="1">
      <alignment horizont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43" fontId="3" fillId="0" borderId="16" xfId="1" applyFont="1" applyBorder="1" applyAlignment="1">
      <alignment horizontal="center" vertical="center" shrinkToFit="1"/>
    </xf>
    <xf numFmtId="43" fontId="3" fillId="0" borderId="3" xfId="1" applyFont="1" applyBorder="1" applyAlignment="1">
      <alignment horizontal="center" vertical="center" shrinkToFit="1"/>
    </xf>
    <xf numFmtId="43" fontId="3" fillId="0" borderId="17" xfId="1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view="pageBreakPreview" zoomScaleNormal="100" zoomScaleSheetLayoutView="100" workbookViewId="0">
      <pane ySplit="3" topLeftCell="A4" activePane="bottomLeft" state="frozen"/>
      <selection pane="bottomLeft" activeCell="K19" sqref="K19"/>
    </sheetView>
  </sheetViews>
  <sheetFormatPr defaultRowHeight="21" x14ac:dyDescent="0.35"/>
  <cols>
    <col min="1" max="2" width="5.625" style="1" customWidth="1"/>
    <col min="3" max="3" width="28.75" style="1" customWidth="1"/>
    <col min="4" max="4" width="9" style="8"/>
    <col min="5" max="5" width="14" style="4" customWidth="1"/>
    <col min="6" max="6" width="2.625" style="1" customWidth="1"/>
    <col min="7" max="7" width="13.75" style="4" customWidth="1"/>
    <col min="8" max="16384" width="9" style="1"/>
  </cols>
  <sheetData>
    <row r="1" spans="1:7" s="2" customFormat="1" x14ac:dyDescent="0.35">
      <c r="A1" s="150" t="s">
        <v>142</v>
      </c>
      <c r="B1" s="150"/>
      <c r="C1" s="150"/>
      <c r="D1" s="150"/>
      <c r="E1" s="150"/>
      <c r="F1" s="150"/>
      <c r="G1" s="150"/>
    </row>
    <row r="2" spans="1:7" s="2" customFormat="1" x14ac:dyDescent="0.35">
      <c r="A2" s="150" t="s">
        <v>8</v>
      </c>
      <c r="B2" s="150"/>
      <c r="C2" s="150"/>
      <c r="D2" s="150"/>
      <c r="E2" s="150"/>
      <c r="F2" s="150"/>
      <c r="G2" s="150"/>
    </row>
    <row r="3" spans="1:7" s="2" customFormat="1" x14ac:dyDescent="0.35">
      <c r="A3" s="150" t="s">
        <v>0</v>
      </c>
      <c r="B3" s="150"/>
      <c r="C3" s="150"/>
      <c r="D3" s="150"/>
      <c r="E3" s="150"/>
      <c r="F3" s="150"/>
      <c r="G3" s="150"/>
    </row>
    <row r="4" spans="1:7" s="2" customFormat="1" x14ac:dyDescent="0.35">
      <c r="A4" s="3"/>
      <c r="B4" s="3"/>
      <c r="C4" s="3"/>
      <c r="D4" s="3"/>
      <c r="E4" s="3"/>
      <c r="F4" s="3"/>
      <c r="G4" s="3"/>
    </row>
    <row r="5" spans="1:7" s="2" customFormat="1" x14ac:dyDescent="0.35">
      <c r="D5" s="3" t="s">
        <v>5</v>
      </c>
      <c r="E5" s="5" t="s">
        <v>6</v>
      </c>
      <c r="F5" s="3"/>
      <c r="G5" s="5" t="s">
        <v>7</v>
      </c>
    </row>
    <row r="6" spans="1:7" s="2" customFormat="1" x14ac:dyDescent="0.35">
      <c r="D6" s="88"/>
      <c r="E6" s="5"/>
      <c r="F6" s="88"/>
      <c r="G6" s="5"/>
    </row>
    <row r="7" spans="1:7" s="2" customFormat="1" ht="21.75" thickBot="1" x14ac:dyDescent="0.4">
      <c r="A7" s="2" t="s">
        <v>1</v>
      </c>
      <c r="D7" s="3">
        <v>2</v>
      </c>
      <c r="E7" s="120">
        <f>'หมายเหตุ 2'!C32</f>
        <v>24745926</v>
      </c>
      <c r="F7" s="94"/>
      <c r="G7" s="120">
        <f>'หมายเหตุ 2'!D32</f>
        <v>33848686</v>
      </c>
    </row>
    <row r="8" spans="1:7" ht="21.75" thickTop="1" x14ac:dyDescent="0.35">
      <c r="A8" s="2" t="s">
        <v>2</v>
      </c>
    </row>
    <row r="9" spans="1:7" x14ac:dyDescent="0.35">
      <c r="B9" s="2" t="s">
        <v>3</v>
      </c>
    </row>
    <row r="10" spans="1:7" x14ac:dyDescent="0.35">
      <c r="C10" s="1" t="s">
        <v>4</v>
      </c>
      <c r="D10" s="8">
        <v>3</v>
      </c>
      <c r="E10" s="4">
        <f>'หมายเหตุ 3 '!E12</f>
        <v>7716472.1399999997</v>
      </c>
      <c r="G10" s="4">
        <f>'หมายเหตุ 3 '!G12</f>
        <v>6168103.3600000003</v>
      </c>
    </row>
    <row r="11" spans="1:7" x14ac:dyDescent="0.35">
      <c r="C11" s="1" t="s">
        <v>9</v>
      </c>
      <c r="E11" s="34">
        <v>11875.56</v>
      </c>
      <c r="F11" s="110"/>
      <c r="G11" s="34">
        <v>17697.900000000001</v>
      </c>
    </row>
    <row r="12" spans="1:7" x14ac:dyDescent="0.35">
      <c r="C12" s="1" t="s">
        <v>154</v>
      </c>
      <c r="D12" s="96">
        <v>4</v>
      </c>
      <c r="E12" s="4">
        <f>'หมาเหตุ 4 5'!C7</f>
        <v>8350</v>
      </c>
      <c r="G12" s="104" t="s">
        <v>46</v>
      </c>
    </row>
    <row r="13" spans="1:7" x14ac:dyDescent="0.35">
      <c r="C13" s="1" t="s">
        <v>10</v>
      </c>
      <c r="E13" s="114">
        <v>898500</v>
      </c>
      <c r="F13" s="115"/>
      <c r="G13" s="114">
        <v>898500</v>
      </c>
    </row>
    <row r="14" spans="1:7" x14ac:dyDescent="0.35">
      <c r="C14" s="1" t="s">
        <v>155</v>
      </c>
      <c r="D14" s="96">
        <v>5</v>
      </c>
      <c r="E14" s="9">
        <f>'หมาเหตุ 4 5'!C17</f>
        <v>1480989</v>
      </c>
      <c r="F14" s="20"/>
      <c r="G14" s="9">
        <f>'หมาเหตุ 4 5'!E17</f>
        <v>1480989</v>
      </c>
    </row>
    <row r="15" spans="1:7" s="2" customFormat="1" x14ac:dyDescent="0.35">
      <c r="C15" s="2" t="s">
        <v>11</v>
      </c>
      <c r="D15" s="3"/>
      <c r="E15" s="10">
        <f>SUM(E10:E14)</f>
        <v>10116186.699999999</v>
      </c>
      <c r="G15" s="10">
        <f>SUM(G10:G14)</f>
        <v>8565290.2600000016</v>
      </c>
    </row>
    <row r="16" spans="1:7" s="2" customFormat="1" ht="21.75" thickBot="1" x14ac:dyDescent="0.4">
      <c r="A16" s="2" t="s">
        <v>12</v>
      </c>
      <c r="D16" s="3"/>
      <c r="E16" s="11">
        <f>E15</f>
        <v>10116186.699999999</v>
      </c>
      <c r="G16" s="11">
        <f>G15</f>
        <v>8565290.2600000016</v>
      </c>
    </row>
    <row r="17" spans="1:9" ht="21.75" thickTop="1" x14ac:dyDescent="0.35"/>
    <row r="18" spans="1:9" s="2" customFormat="1" ht="21.75" thickBot="1" x14ac:dyDescent="0.4">
      <c r="A18" s="2" t="s">
        <v>13</v>
      </c>
      <c r="D18" s="3"/>
      <c r="E18" s="120">
        <f>E7</f>
        <v>24745926</v>
      </c>
      <c r="F18" s="94"/>
      <c r="G18" s="120">
        <f>G7</f>
        <v>33848686</v>
      </c>
    </row>
    <row r="19" spans="1:9" s="2" customFormat="1" ht="21.75" thickTop="1" x14ac:dyDescent="0.35">
      <c r="A19" s="2" t="s">
        <v>14</v>
      </c>
      <c r="D19" s="3"/>
      <c r="E19" s="6"/>
      <c r="G19" s="6"/>
    </row>
    <row r="20" spans="1:9" s="2" customFormat="1" x14ac:dyDescent="0.35">
      <c r="B20" s="2" t="s">
        <v>15</v>
      </c>
      <c r="D20" s="3"/>
      <c r="E20" s="6"/>
      <c r="G20" s="6"/>
    </row>
    <row r="21" spans="1:9" x14ac:dyDescent="0.35">
      <c r="C21" s="1" t="s">
        <v>16</v>
      </c>
      <c r="D21" s="8">
        <v>6</v>
      </c>
      <c r="E21" s="4">
        <f>'หมายเหตุ 6'!G12</f>
        <v>270000</v>
      </c>
      <c r="G21" s="148">
        <v>1496683</v>
      </c>
    </row>
    <row r="22" spans="1:9" x14ac:dyDescent="0.35">
      <c r="C22" s="1" t="s">
        <v>17</v>
      </c>
      <c r="D22" s="8">
        <v>7</v>
      </c>
      <c r="E22" s="51">
        <f>'หมายเหตุ 7 8'!C13</f>
        <v>3385102.76</v>
      </c>
      <c r="F22" s="20"/>
      <c r="G22" s="149">
        <f>3443904.96-1496683</f>
        <v>1947221.96</v>
      </c>
    </row>
    <row r="23" spans="1:9" x14ac:dyDescent="0.35">
      <c r="C23" s="1" t="s">
        <v>159</v>
      </c>
      <c r="D23" s="99">
        <v>8</v>
      </c>
      <c r="E23" s="9">
        <f>'หมายเหตุ 7 8'!C22</f>
        <v>0.5</v>
      </c>
      <c r="F23" s="20"/>
      <c r="G23" s="104" t="s">
        <v>46</v>
      </c>
    </row>
    <row r="24" spans="1:9" s="2" customFormat="1" x14ac:dyDescent="0.35">
      <c r="C24" s="2" t="s">
        <v>18</v>
      </c>
      <c r="D24" s="3"/>
      <c r="E24" s="10">
        <f>SUM(E21:E23)</f>
        <v>3655103.26</v>
      </c>
      <c r="G24" s="10">
        <f>SUM(G21:G23)</f>
        <v>3443904.96</v>
      </c>
    </row>
    <row r="25" spans="1:9" s="2" customFormat="1" x14ac:dyDescent="0.35">
      <c r="A25" s="2" t="s">
        <v>19</v>
      </c>
      <c r="D25" s="3"/>
      <c r="E25" s="10">
        <f>E24</f>
        <v>3655103.26</v>
      </c>
      <c r="G25" s="10">
        <f>G24</f>
        <v>3443904.96</v>
      </c>
    </row>
    <row r="27" spans="1:9" s="2" customFormat="1" x14ac:dyDescent="0.35">
      <c r="A27" s="2" t="s">
        <v>20</v>
      </c>
      <c r="D27" s="3"/>
      <c r="E27" s="6"/>
      <c r="G27" s="6"/>
    </row>
    <row r="28" spans="1:9" x14ac:dyDescent="0.35">
      <c r="B28" s="1" t="s">
        <v>20</v>
      </c>
      <c r="D28" s="8">
        <v>9</v>
      </c>
      <c r="E28" s="4">
        <f>'หมายเหตุ 9'!H12</f>
        <v>3391737.89</v>
      </c>
      <c r="G28" s="4">
        <f>'หมายเหตุ 9'!M12</f>
        <v>2386964.29</v>
      </c>
    </row>
    <row r="29" spans="1:9" x14ac:dyDescent="0.35">
      <c r="B29" s="1" t="s">
        <v>21</v>
      </c>
      <c r="E29" s="9">
        <f>G29+'หมายเหตุ 9'!D9</f>
        <v>3069345.5449999999</v>
      </c>
      <c r="G29" s="9">
        <v>2734421.01</v>
      </c>
    </row>
    <row r="30" spans="1:9" s="2" customFormat="1" x14ac:dyDescent="0.35">
      <c r="B30" s="2" t="s">
        <v>22</v>
      </c>
      <c r="D30" s="3"/>
      <c r="E30" s="10">
        <f>SUM(E28:E29)</f>
        <v>6461083.4350000005</v>
      </c>
      <c r="G30" s="10">
        <f>SUM(G28:G29)</f>
        <v>5121385.3</v>
      </c>
    </row>
    <row r="31" spans="1:9" s="2" customFormat="1" ht="21.75" thickBot="1" x14ac:dyDescent="0.4">
      <c r="A31" s="2" t="s">
        <v>23</v>
      </c>
      <c r="D31" s="3"/>
      <c r="E31" s="11">
        <f>E25+E30</f>
        <v>10116186.695</v>
      </c>
      <c r="G31" s="11">
        <f>G25+G30</f>
        <v>8565290.2599999998</v>
      </c>
    </row>
    <row r="32" spans="1:9" ht="21.75" thickTop="1" x14ac:dyDescent="0.35">
      <c r="I32" s="139">
        <f>+E31-E16</f>
        <v>-4.9999989569187164E-3</v>
      </c>
    </row>
    <row r="33" spans="1:7" x14ac:dyDescent="0.35">
      <c r="A33" s="1" t="s">
        <v>24</v>
      </c>
    </row>
    <row r="36" spans="1:7" s="13" customFormat="1" ht="18.75" x14ac:dyDescent="0.3">
      <c r="A36" s="102" t="s">
        <v>222</v>
      </c>
      <c r="B36" s="12"/>
      <c r="C36" s="12"/>
      <c r="D36" s="12"/>
      <c r="E36" s="12"/>
      <c r="F36" s="12"/>
      <c r="G36" s="12"/>
    </row>
    <row r="37" spans="1:7" s="13" customFormat="1" ht="18.75" x14ac:dyDescent="0.3">
      <c r="A37" s="102" t="s">
        <v>223</v>
      </c>
      <c r="B37" s="102"/>
      <c r="C37" s="102"/>
      <c r="D37" s="102"/>
      <c r="E37" s="102"/>
      <c r="F37" s="102"/>
      <c r="G37" s="102"/>
    </row>
    <row r="38" spans="1:7" s="13" customFormat="1" ht="18.75" x14ac:dyDescent="0.3">
      <c r="A38" s="102" t="s">
        <v>224</v>
      </c>
      <c r="B38" s="102"/>
      <c r="C38" s="102"/>
      <c r="D38" s="102"/>
      <c r="E38" s="102"/>
      <c r="F38" s="102"/>
      <c r="G38" s="102"/>
    </row>
  </sheetData>
  <mergeCells count="3">
    <mergeCell ref="A1:G1"/>
    <mergeCell ref="A2:G2"/>
    <mergeCell ref="A3:G3"/>
  </mergeCells>
  <pageMargins left="0.9055118110236221" right="0.51181102362204722" top="0.15748031496062992" bottom="0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60" zoomScaleNormal="100" workbookViewId="0">
      <selection activeCell="B18" sqref="B18"/>
    </sheetView>
  </sheetViews>
  <sheetFormatPr defaultRowHeight="21" x14ac:dyDescent="0.35"/>
  <cols>
    <col min="1" max="1" width="13.875" style="1" customWidth="1"/>
    <col min="2" max="2" width="22.375" style="1" customWidth="1"/>
    <col min="3" max="3" width="16.375" style="1" customWidth="1"/>
    <col min="4" max="4" width="20" style="4" customWidth="1"/>
    <col min="5" max="5" width="16.25" style="4" customWidth="1"/>
    <col min="6" max="6" width="16.625" style="4" customWidth="1"/>
    <col min="7" max="7" width="15.75" style="4" customWidth="1"/>
    <col min="8" max="8" width="13.125" style="92" customWidth="1"/>
    <col min="9" max="16384" width="9" style="1"/>
  </cols>
  <sheetData>
    <row r="1" spans="1:8" s="2" customFormat="1" x14ac:dyDescent="0.35">
      <c r="A1" s="150" t="s">
        <v>142</v>
      </c>
      <c r="B1" s="150"/>
      <c r="C1" s="150"/>
      <c r="D1" s="150"/>
      <c r="E1" s="150"/>
      <c r="F1" s="150"/>
      <c r="G1" s="150"/>
      <c r="H1" s="90"/>
    </row>
    <row r="2" spans="1:8" s="2" customFormat="1" x14ac:dyDescent="0.35">
      <c r="A2" s="150" t="s">
        <v>80</v>
      </c>
      <c r="B2" s="150"/>
      <c r="C2" s="150"/>
      <c r="D2" s="150"/>
      <c r="E2" s="150"/>
      <c r="F2" s="150"/>
      <c r="G2" s="150"/>
      <c r="H2" s="90"/>
    </row>
    <row r="3" spans="1:8" s="2" customFormat="1" x14ac:dyDescent="0.35">
      <c r="A3" s="150" t="s">
        <v>75</v>
      </c>
      <c r="B3" s="150"/>
      <c r="C3" s="150"/>
      <c r="D3" s="150"/>
      <c r="E3" s="150"/>
      <c r="F3" s="150"/>
      <c r="G3" s="150"/>
      <c r="H3" s="90"/>
    </row>
    <row r="4" spans="1:8" s="61" customFormat="1" x14ac:dyDescent="0.35">
      <c r="A4" s="63" t="s">
        <v>76</v>
      </c>
      <c r="B4" s="63" t="s">
        <v>55</v>
      </c>
      <c r="C4" s="63" t="s">
        <v>52</v>
      </c>
      <c r="D4" s="65" t="s">
        <v>77</v>
      </c>
      <c r="E4" s="65" t="s">
        <v>93</v>
      </c>
      <c r="F4" s="65" t="s">
        <v>94</v>
      </c>
      <c r="G4" s="65" t="s">
        <v>51</v>
      </c>
      <c r="H4" s="91"/>
    </row>
    <row r="5" spans="1:8" x14ac:dyDescent="0.35">
      <c r="A5" s="27" t="s">
        <v>81</v>
      </c>
      <c r="B5" s="27" t="s">
        <v>83</v>
      </c>
      <c r="C5" s="27" t="s">
        <v>79</v>
      </c>
      <c r="D5" s="24">
        <v>2618820</v>
      </c>
      <c r="E5" s="24">
        <v>2618500</v>
      </c>
      <c r="F5" s="24"/>
      <c r="G5" s="24">
        <f>SUM(E5:F5)</f>
        <v>2618500</v>
      </c>
      <c r="H5" s="89">
        <f>D5-G5</f>
        <v>320</v>
      </c>
    </row>
    <row r="6" spans="1:8" x14ac:dyDescent="0.35">
      <c r="A6" s="27"/>
      <c r="B6" s="27" t="s">
        <v>82</v>
      </c>
      <c r="C6" s="27" t="s">
        <v>79</v>
      </c>
      <c r="D6" s="24">
        <v>4355388</v>
      </c>
      <c r="E6" s="24">
        <v>2295380</v>
      </c>
      <c r="F6" s="24">
        <v>1262700</v>
      </c>
      <c r="G6" s="24">
        <f t="shared" ref="G6:G11" si="0">SUM(E6:F6)</f>
        <v>3558080</v>
      </c>
      <c r="H6" s="89">
        <f t="shared" ref="H6:H11" si="1">D6-G6</f>
        <v>797308</v>
      </c>
    </row>
    <row r="7" spans="1:8" x14ac:dyDescent="0.35">
      <c r="A7" s="27" t="s">
        <v>84</v>
      </c>
      <c r="B7" s="27" t="s">
        <v>85</v>
      </c>
      <c r="C7" s="27" t="s">
        <v>79</v>
      </c>
      <c r="D7" s="24">
        <v>300400</v>
      </c>
      <c r="E7" s="24">
        <v>158620</v>
      </c>
      <c r="F7" s="24">
        <v>84742</v>
      </c>
      <c r="G7" s="24">
        <f t="shared" si="0"/>
        <v>243362</v>
      </c>
      <c r="H7" s="89">
        <f t="shared" si="1"/>
        <v>57038</v>
      </c>
    </row>
    <row r="8" spans="1:8" x14ac:dyDescent="0.35">
      <c r="A8" s="27"/>
      <c r="B8" s="27" t="s">
        <v>86</v>
      </c>
      <c r="C8" s="27" t="s">
        <v>79</v>
      </c>
      <c r="D8" s="24">
        <v>975000</v>
      </c>
      <c r="E8" s="24">
        <v>728244.76</v>
      </c>
      <c r="F8" s="24">
        <v>112528</v>
      </c>
      <c r="G8" s="24">
        <f t="shared" si="0"/>
        <v>840772.76</v>
      </c>
      <c r="H8" s="89">
        <f t="shared" si="1"/>
        <v>134227.24</v>
      </c>
    </row>
    <row r="9" spans="1:8" x14ac:dyDescent="0.35">
      <c r="A9" s="27"/>
      <c r="B9" s="27" t="s">
        <v>87</v>
      </c>
      <c r="C9" s="27" t="s">
        <v>79</v>
      </c>
      <c r="D9" s="24">
        <v>750000</v>
      </c>
      <c r="E9" s="24">
        <v>486598.64</v>
      </c>
      <c r="F9" s="24">
        <v>46696</v>
      </c>
      <c r="G9" s="24">
        <f t="shared" si="0"/>
        <v>533294.64</v>
      </c>
      <c r="H9" s="89">
        <f t="shared" si="1"/>
        <v>216705.36</v>
      </c>
    </row>
    <row r="10" spans="1:8" x14ac:dyDescent="0.35">
      <c r="A10" s="27"/>
      <c r="B10" s="27" t="s">
        <v>88</v>
      </c>
      <c r="C10" s="27" t="s">
        <v>79</v>
      </c>
      <c r="D10" s="24">
        <v>390000</v>
      </c>
      <c r="E10" s="24">
        <v>325155.46999999997</v>
      </c>
      <c r="F10" s="24"/>
      <c r="G10" s="24">
        <f t="shared" si="0"/>
        <v>325155.46999999997</v>
      </c>
      <c r="H10" s="89">
        <f t="shared" si="1"/>
        <v>64844.530000000028</v>
      </c>
    </row>
    <row r="11" spans="1:8" x14ac:dyDescent="0.35">
      <c r="A11" s="27" t="s">
        <v>89</v>
      </c>
      <c r="B11" s="27" t="s">
        <v>90</v>
      </c>
      <c r="C11" s="27" t="s">
        <v>79</v>
      </c>
      <c r="D11" s="24">
        <v>235000</v>
      </c>
      <c r="E11" s="24">
        <v>154850</v>
      </c>
      <c r="F11" s="24">
        <v>34100</v>
      </c>
      <c r="G11" s="24">
        <f t="shared" si="0"/>
        <v>188950</v>
      </c>
      <c r="H11" s="89">
        <f t="shared" si="1"/>
        <v>46050</v>
      </c>
    </row>
    <row r="12" spans="1:8" x14ac:dyDescent="0.35">
      <c r="A12" s="66"/>
      <c r="B12" s="66"/>
      <c r="C12" s="66"/>
      <c r="D12" s="25"/>
      <c r="E12" s="25"/>
      <c r="F12" s="25"/>
      <c r="G12" s="25"/>
    </row>
    <row r="13" spans="1:8" s="2" customFormat="1" x14ac:dyDescent="0.35">
      <c r="A13" s="157" t="s">
        <v>51</v>
      </c>
      <c r="B13" s="157"/>
      <c r="C13" s="157"/>
      <c r="D13" s="30">
        <f>SUM(D5:D12)</f>
        <v>9624608</v>
      </c>
      <c r="E13" s="30">
        <f>SUM(E5:E12)</f>
        <v>6767348.8699999992</v>
      </c>
      <c r="F13" s="30">
        <f>SUM(F5:F12)</f>
        <v>1540766</v>
      </c>
      <c r="G13" s="30">
        <f>SUM(G5:G12)</f>
        <v>8308114.8699999992</v>
      </c>
      <c r="H13" s="90"/>
    </row>
  </sheetData>
  <mergeCells count="4">
    <mergeCell ref="A1:G1"/>
    <mergeCell ref="A2:G2"/>
    <mergeCell ref="A3:G3"/>
    <mergeCell ref="A13:C13"/>
  </mergeCells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view="pageBreakPreview" zoomScale="60" zoomScaleNormal="100" workbookViewId="0">
      <selection activeCell="B18" sqref="B18"/>
    </sheetView>
  </sheetViews>
  <sheetFormatPr defaultRowHeight="21" x14ac:dyDescent="0.35"/>
  <cols>
    <col min="1" max="1" width="13.875" style="1" customWidth="1"/>
    <col min="2" max="2" width="22.375" style="1" customWidth="1"/>
    <col min="3" max="3" width="23.25" style="1" customWidth="1"/>
    <col min="4" max="4" width="15.875" style="4" customWidth="1"/>
    <col min="5" max="6" width="19.125" style="4" customWidth="1"/>
    <col min="7" max="7" width="15.75" style="4" customWidth="1"/>
    <col min="8" max="8" width="13.75" style="92" customWidth="1"/>
    <col min="9" max="16384" width="9" style="1"/>
  </cols>
  <sheetData>
    <row r="1" spans="1:8" s="2" customFormat="1" x14ac:dyDescent="0.35">
      <c r="A1" s="150" t="s">
        <v>142</v>
      </c>
      <c r="B1" s="150"/>
      <c r="C1" s="150"/>
      <c r="D1" s="150"/>
      <c r="E1" s="150"/>
      <c r="F1" s="150"/>
      <c r="G1" s="150"/>
      <c r="H1" s="90"/>
    </row>
    <row r="2" spans="1:8" s="2" customFormat="1" x14ac:dyDescent="0.35">
      <c r="A2" s="150" t="s">
        <v>95</v>
      </c>
      <c r="B2" s="150"/>
      <c r="C2" s="150"/>
      <c r="D2" s="150"/>
      <c r="E2" s="150"/>
      <c r="F2" s="150"/>
      <c r="G2" s="150"/>
      <c r="H2" s="90"/>
    </row>
    <row r="3" spans="1:8" s="2" customFormat="1" x14ac:dyDescent="0.35">
      <c r="A3" s="150" t="s">
        <v>75</v>
      </c>
      <c r="B3" s="150"/>
      <c r="C3" s="150"/>
      <c r="D3" s="150"/>
      <c r="E3" s="150"/>
      <c r="F3" s="150"/>
      <c r="G3" s="150"/>
      <c r="H3" s="90"/>
    </row>
    <row r="4" spans="1:8" s="69" customFormat="1" ht="63" x14ac:dyDescent="0.2">
      <c r="A4" s="62" t="s">
        <v>76</v>
      </c>
      <c r="B4" s="62" t="s">
        <v>55</v>
      </c>
      <c r="C4" s="62" t="s">
        <v>52</v>
      </c>
      <c r="D4" s="67" t="s">
        <v>77</v>
      </c>
      <c r="E4" s="67" t="s">
        <v>96</v>
      </c>
      <c r="F4" s="67" t="s">
        <v>175</v>
      </c>
      <c r="G4" s="68" t="s">
        <v>51</v>
      </c>
      <c r="H4" s="93"/>
    </row>
    <row r="5" spans="1:8" s="69" customFormat="1" x14ac:dyDescent="0.35">
      <c r="A5" s="27" t="s">
        <v>81</v>
      </c>
      <c r="B5" s="27" t="s">
        <v>82</v>
      </c>
      <c r="C5" s="27" t="s">
        <v>79</v>
      </c>
      <c r="D5" s="111">
        <v>411960</v>
      </c>
      <c r="E5" s="111">
        <v>359420</v>
      </c>
      <c r="F5" s="111"/>
      <c r="G5" s="24">
        <f>E5+F5</f>
        <v>359420</v>
      </c>
      <c r="H5" s="89">
        <f>D5-G5</f>
        <v>52540</v>
      </c>
    </row>
    <row r="6" spans="1:8" x14ac:dyDescent="0.35">
      <c r="A6" s="27" t="s">
        <v>84</v>
      </c>
      <c r="B6" s="27" t="s">
        <v>86</v>
      </c>
      <c r="C6" s="27" t="s">
        <v>79</v>
      </c>
      <c r="D6" s="24">
        <v>241500</v>
      </c>
      <c r="E6" s="24">
        <v>42000</v>
      </c>
      <c r="F6" s="24">
        <v>124800</v>
      </c>
      <c r="G6" s="24">
        <f t="shared" ref="G6:G8" si="0">E6+F6</f>
        <v>166800</v>
      </c>
      <c r="H6" s="89">
        <f t="shared" ref="H6:H8" si="1">D6-G6</f>
        <v>74700</v>
      </c>
    </row>
    <row r="7" spans="1:8" x14ac:dyDescent="0.35">
      <c r="A7" s="27"/>
      <c r="B7" s="27" t="s">
        <v>87</v>
      </c>
      <c r="C7" s="27" t="s">
        <v>79</v>
      </c>
      <c r="D7" s="24">
        <v>30000</v>
      </c>
      <c r="E7" s="24"/>
      <c r="F7" s="24"/>
      <c r="G7" s="24">
        <f t="shared" ref="G7" si="2">E7+F7</f>
        <v>0</v>
      </c>
      <c r="H7" s="89">
        <f t="shared" ref="H7" si="3">D7-G7</f>
        <v>30000</v>
      </c>
    </row>
    <row r="8" spans="1:8" x14ac:dyDescent="0.35">
      <c r="A8" s="27" t="s">
        <v>89</v>
      </c>
      <c r="B8" s="27" t="s">
        <v>90</v>
      </c>
      <c r="C8" s="27" t="s">
        <v>79</v>
      </c>
      <c r="D8" s="24">
        <v>345000</v>
      </c>
      <c r="E8" s="24"/>
      <c r="F8" s="107">
        <v>288000</v>
      </c>
      <c r="G8" s="107">
        <f t="shared" si="0"/>
        <v>288000</v>
      </c>
      <c r="H8" s="89">
        <f t="shared" si="1"/>
        <v>57000</v>
      </c>
    </row>
    <row r="9" spans="1:8" x14ac:dyDescent="0.35">
      <c r="A9" s="27"/>
      <c r="B9" s="27"/>
      <c r="C9" s="27"/>
      <c r="D9" s="24"/>
      <c r="E9" s="24"/>
      <c r="F9" s="24"/>
      <c r="G9" s="24"/>
      <c r="H9" s="89"/>
    </row>
    <row r="10" spans="1:8" x14ac:dyDescent="0.35">
      <c r="A10" s="27"/>
      <c r="B10" s="27"/>
      <c r="C10" s="27"/>
      <c r="D10" s="24"/>
      <c r="E10" s="24"/>
      <c r="F10" s="24"/>
      <c r="G10" s="24"/>
      <c r="H10" s="89"/>
    </row>
    <row r="11" spans="1:8" x14ac:dyDescent="0.35">
      <c r="A11" s="66"/>
      <c r="B11" s="66"/>
      <c r="C11" s="66"/>
      <c r="D11" s="25"/>
      <c r="E11" s="25"/>
      <c r="F11" s="25"/>
      <c r="G11" s="25"/>
    </row>
    <row r="12" spans="1:8" s="2" customFormat="1" x14ac:dyDescent="0.35">
      <c r="A12" s="157" t="s">
        <v>51</v>
      </c>
      <c r="B12" s="157"/>
      <c r="C12" s="157"/>
      <c r="D12" s="30">
        <f>SUM(D5:D11)</f>
        <v>1028460</v>
      </c>
      <c r="E12" s="30">
        <f>SUM(E5:E11)</f>
        <v>401420</v>
      </c>
      <c r="F12" s="30">
        <f>SUM(F5:F11)</f>
        <v>412800</v>
      </c>
      <c r="G12" s="30">
        <f>SUM(G5:G11)</f>
        <v>814220</v>
      </c>
      <c r="H12" s="90"/>
    </row>
  </sheetData>
  <mergeCells count="4">
    <mergeCell ref="A1:G1"/>
    <mergeCell ref="A2:G2"/>
    <mergeCell ref="A3:G3"/>
    <mergeCell ref="A12:C12"/>
  </mergeCells>
  <pageMargins left="0.31496062992125984" right="0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view="pageBreakPreview" zoomScale="60" zoomScaleNormal="100" workbookViewId="0">
      <selection activeCell="B19" sqref="B19"/>
    </sheetView>
  </sheetViews>
  <sheetFormatPr defaultRowHeight="21" x14ac:dyDescent="0.35"/>
  <cols>
    <col min="1" max="1" width="13.875" style="1" customWidth="1"/>
    <col min="2" max="2" width="22.375" style="1" customWidth="1"/>
    <col min="3" max="3" width="19.375" style="1" customWidth="1"/>
    <col min="4" max="4" width="20" style="4" customWidth="1"/>
    <col min="5" max="6" width="16.25" style="4" customWidth="1"/>
    <col min="7" max="7" width="15.75" style="4" customWidth="1"/>
    <col min="8" max="8" width="12.25" style="92" bestFit="1" customWidth="1"/>
    <col min="9" max="16384" width="9" style="1"/>
  </cols>
  <sheetData>
    <row r="1" spans="1:8" s="2" customFormat="1" x14ac:dyDescent="0.35">
      <c r="A1" s="150" t="s">
        <v>142</v>
      </c>
      <c r="B1" s="150"/>
      <c r="C1" s="150"/>
      <c r="D1" s="150"/>
      <c r="E1" s="150"/>
      <c r="F1" s="150"/>
      <c r="G1" s="150"/>
      <c r="H1" s="90"/>
    </row>
    <row r="2" spans="1:8" s="2" customFormat="1" x14ac:dyDescent="0.35">
      <c r="A2" s="150" t="s">
        <v>97</v>
      </c>
      <c r="B2" s="150"/>
      <c r="C2" s="150"/>
      <c r="D2" s="150"/>
      <c r="E2" s="150"/>
      <c r="F2" s="150"/>
      <c r="G2" s="150"/>
      <c r="H2" s="90"/>
    </row>
    <row r="3" spans="1:8" s="2" customFormat="1" x14ac:dyDescent="0.35">
      <c r="A3" s="150" t="s">
        <v>75</v>
      </c>
      <c r="B3" s="150"/>
      <c r="C3" s="150"/>
      <c r="D3" s="150"/>
      <c r="E3" s="150"/>
      <c r="F3" s="150"/>
      <c r="G3" s="150"/>
      <c r="H3" s="90"/>
    </row>
    <row r="4" spans="1:8" s="69" customFormat="1" ht="63" x14ac:dyDescent="0.2">
      <c r="A4" s="62" t="s">
        <v>76</v>
      </c>
      <c r="B4" s="62" t="s">
        <v>55</v>
      </c>
      <c r="C4" s="62" t="s">
        <v>52</v>
      </c>
      <c r="D4" s="67" t="s">
        <v>77</v>
      </c>
      <c r="E4" s="67" t="s">
        <v>102</v>
      </c>
      <c r="F4" s="67" t="s">
        <v>98</v>
      </c>
      <c r="G4" s="68" t="s">
        <v>51</v>
      </c>
      <c r="H4" s="93"/>
    </row>
    <row r="5" spans="1:8" x14ac:dyDescent="0.35">
      <c r="A5" s="27" t="s">
        <v>81</v>
      </c>
      <c r="B5" s="27" t="s">
        <v>82</v>
      </c>
      <c r="C5" s="27" t="s">
        <v>79</v>
      </c>
      <c r="D5" s="24">
        <v>2996440</v>
      </c>
      <c r="E5" s="24">
        <v>2904590</v>
      </c>
      <c r="F5" s="24"/>
      <c r="G5" s="24">
        <f>SUM(E5:F5)</f>
        <v>2904590</v>
      </c>
      <c r="H5" s="89">
        <f>D5-G5</f>
        <v>91850</v>
      </c>
    </row>
    <row r="6" spans="1:8" x14ac:dyDescent="0.35">
      <c r="A6" s="27" t="s">
        <v>84</v>
      </c>
      <c r="B6" s="27" t="s">
        <v>85</v>
      </c>
      <c r="C6" s="27" t="s">
        <v>79</v>
      </c>
      <c r="D6" s="24">
        <v>35000</v>
      </c>
      <c r="E6" s="24">
        <v>32150</v>
      </c>
      <c r="F6" s="24"/>
      <c r="G6" s="24">
        <f t="shared" ref="G6:G10" si="0">SUM(E6:F6)</f>
        <v>32150</v>
      </c>
      <c r="H6" s="89">
        <f t="shared" ref="H6:H11" si="1">D6-G6</f>
        <v>2850</v>
      </c>
    </row>
    <row r="7" spans="1:8" x14ac:dyDescent="0.35">
      <c r="A7" s="27"/>
      <c r="B7" s="27" t="s">
        <v>86</v>
      </c>
      <c r="C7" s="27" t="s">
        <v>79</v>
      </c>
      <c r="D7" s="24">
        <v>1340400</v>
      </c>
      <c r="E7" s="24">
        <v>126632</v>
      </c>
      <c r="F7" s="24">
        <v>991040</v>
      </c>
      <c r="G7" s="24">
        <f t="shared" si="0"/>
        <v>1117672</v>
      </c>
      <c r="H7" s="89">
        <f t="shared" si="1"/>
        <v>222728</v>
      </c>
    </row>
    <row r="8" spans="1:8" x14ac:dyDescent="0.35">
      <c r="A8" s="27"/>
      <c r="B8" s="27" t="s">
        <v>87</v>
      </c>
      <c r="C8" s="27" t="s">
        <v>79</v>
      </c>
      <c r="D8" s="24">
        <v>1186128</v>
      </c>
      <c r="E8" s="24"/>
      <c r="F8" s="24">
        <v>996774.22</v>
      </c>
      <c r="G8" s="24">
        <f t="shared" si="0"/>
        <v>996774.22</v>
      </c>
      <c r="H8" s="89">
        <f t="shared" si="1"/>
        <v>189353.78000000003</v>
      </c>
    </row>
    <row r="9" spans="1:8" x14ac:dyDescent="0.35">
      <c r="A9" s="27" t="s">
        <v>89</v>
      </c>
      <c r="B9" s="27" t="s">
        <v>60</v>
      </c>
      <c r="C9" s="27" t="s">
        <v>79</v>
      </c>
      <c r="D9" s="24">
        <v>100000</v>
      </c>
      <c r="E9" s="24">
        <v>33000</v>
      </c>
      <c r="F9" s="24"/>
      <c r="G9" s="24">
        <f t="shared" si="0"/>
        <v>33000</v>
      </c>
      <c r="H9" s="89">
        <f t="shared" si="1"/>
        <v>67000</v>
      </c>
    </row>
    <row r="10" spans="1:8" x14ac:dyDescent="0.35">
      <c r="A10" s="27" t="s">
        <v>91</v>
      </c>
      <c r="B10" s="27" t="s">
        <v>92</v>
      </c>
      <c r="C10" s="27" t="s">
        <v>79</v>
      </c>
      <c r="D10" s="24">
        <v>1860000</v>
      </c>
      <c r="E10" s="24"/>
      <c r="F10" s="24">
        <v>1741000</v>
      </c>
      <c r="G10" s="24">
        <f t="shared" si="0"/>
        <v>1741000</v>
      </c>
      <c r="H10" s="89">
        <f t="shared" si="1"/>
        <v>119000</v>
      </c>
    </row>
    <row r="11" spans="1:8" x14ac:dyDescent="0.35">
      <c r="A11" s="66"/>
      <c r="B11" s="66"/>
      <c r="C11" s="66"/>
      <c r="D11" s="25"/>
      <c r="E11" s="25"/>
      <c r="F11" s="25"/>
      <c r="G11" s="25"/>
      <c r="H11" s="89">
        <f t="shared" si="1"/>
        <v>0</v>
      </c>
    </row>
    <row r="12" spans="1:8" s="2" customFormat="1" x14ac:dyDescent="0.35">
      <c r="A12" s="157" t="s">
        <v>51</v>
      </c>
      <c r="B12" s="157"/>
      <c r="C12" s="157"/>
      <c r="D12" s="30">
        <f>SUM(D5:D11)</f>
        <v>7517968</v>
      </c>
      <c r="E12" s="30">
        <f>SUM(E5:E11)</f>
        <v>3096372</v>
      </c>
      <c r="F12" s="30">
        <f>SUM(F5:F11)</f>
        <v>3728814.2199999997</v>
      </c>
      <c r="G12" s="30">
        <f>SUM(G5:G11)</f>
        <v>6825186.2199999997</v>
      </c>
      <c r="H12" s="90"/>
    </row>
  </sheetData>
  <mergeCells count="4">
    <mergeCell ref="A1:G1"/>
    <mergeCell ref="A2:G2"/>
    <mergeCell ref="A3:G3"/>
    <mergeCell ref="A12:C12"/>
  </mergeCells>
  <pageMargins left="0.70866141732283472" right="0.31496062992125984" top="0.74803149606299213" bottom="0.74803149606299213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view="pageBreakPreview" zoomScale="60" zoomScaleNormal="100" workbookViewId="0">
      <selection activeCell="B17" sqref="B17"/>
    </sheetView>
  </sheetViews>
  <sheetFormatPr defaultRowHeight="21" x14ac:dyDescent="0.35"/>
  <cols>
    <col min="1" max="1" width="13.875" style="1" customWidth="1"/>
    <col min="2" max="2" width="26.875" style="1" customWidth="1"/>
    <col min="3" max="3" width="24.875" style="1" customWidth="1"/>
    <col min="4" max="4" width="20" style="4" customWidth="1"/>
    <col min="5" max="5" width="16.25" style="4" customWidth="1"/>
    <col min="6" max="6" width="15.75" style="4" customWidth="1"/>
    <col min="7" max="7" width="13.625" style="92" customWidth="1"/>
    <col min="8" max="16384" width="9" style="1"/>
  </cols>
  <sheetData>
    <row r="1" spans="1:7" s="2" customFormat="1" x14ac:dyDescent="0.35">
      <c r="A1" s="150" t="s">
        <v>142</v>
      </c>
      <c r="B1" s="150"/>
      <c r="C1" s="150"/>
      <c r="D1" s="150"/>
      <c r="E1" s="150"/>
      <c r="F1" s="150"/>
      <c r="G1" s="90"/>
    </row>
    <row r="2" spans="1:7" s="2" customFormat="1" x14ac:dyDescent="0.35">
      <c r="A2" s="150" t="s">
        <v>99</v>
      </c>
      <c r="B2" s="150"/>
      <c r="C2" s="150"/>
      <c r="D2" s="150"/>
      <c r="E2" s="150"/>
      <c r="F2" s="150"/>
      <c r="G2" s="90"/>
    </row>
    <row r="3" spans="1:7" s="2" customFormat="1" x14ac:dyDescent="0.35">
      <c r="A3" s="150" t="s">
        <v>75</v>
      </c>
      <c r="B3" s="150"/>
      <c r="C3" s="150"/>
      <c r="D3" s="150"/>
      <c r="E3" s="150"/>
      <c r="F3" s="150"/>
      <c r="G3" s="90"/>
    </row>
    <row r="4" spans="1:7" s="69" customFormat="1" ht="63" x14ac:dyDescent="0.2">
      <c r="A4" s="62" t="s">
        <v>76</v>
      </c>
      <c r="B4" s="62" t="s">
        <v>55</v>
      </c>
      <c r="C4" s="62" t="s">
        <v>52</v>
      </c>
      <c r="D4" s="67" t="s">
        <v>77</v>
      </c>
      <c r="E4" s="67" t="s">
        <v>100</v>
      </c>
      <c r="F4" s="68" t="s">
        <v>51</v>
      </c>
      <c r="G4" s="93"/>
    </row>
    <row r="5" spans="1:7" x14ac:dyDescent="0.35">
      <c r="A5" s="27" t="s">
        <v>84</v>
      </c>
      <c r="B5" s="27" t="s">
        <v>86</v>
      </c>
      <c r="C5" s="27" t="s">
        <v>79</v>
      </c>
      <c r="D5" s="24">
        <v>517000</v>
      </c>
      <c r="E5" s="24">
        <v>432510</v>
      </c>
      <c r="F5" s="24">
        <f>SUM(E5:E5)</f>
        <v>432510</v>
      </c>
      <c r="G5" s="89">
        <f>D5-F5</f>
        <v>84490</v>
      </c>
    </row>
    <row r="6" spans="1:7" x14ac:dyDescent="0.35">
      <c r="A6" s="27"/>
      <c r="B6" s="27" t="s">
        <v>87</v>
      </c>
      <c r="C6" s="27" t="s">
        <v>79</v>
      </c>
      <c r="D6" s="24">
        <v>17000</v>
      </c>
      <c r="E6" s="24">
        <v>16800</v>
      </c>
      <c r="F6" s="24">
        <f>SUM(E6:E6)</f>
        <v>16800</v>
      </c>
      <c r="G6" s="89">
        <f t="shared" ref="G6:G9" si="0">D6-F6</f>
        <v>200</v>
      </c>
    </row>
    <row r="7" spans="1:7" x14ac:dyDescent="0.35">
      <c r="A7" s="27" t="s">
        <v>89</v>
      </c>
      <c r="B7" s="27" t="s">
        <v>90</v>
      </c>
      <c r="C7" s="27" t="s">
        <v>79</v>
      </c>
      <c r="D7" s="24">
        <v>15000</v>
      </c>
      <c r="E7" s="24">
        <v>15000</v>
      </c>
      <c r="F7" s="24">
        <f t="shared" ref="F7:F8" si="1">SUM(E7:E7)</f>
        <v>15000</v>
      </c>
      <c r="G7" s="89">
        <f t="shared" si="0"/>
        <v>0</v>
      </c>
    </row>
    <row r="8" spans="1:7" x14ac:dyDescent="0.35">
      <c r="A8" s="27" t="s">
        <v>91</v>
      </c>
      <c r="B8" s="27" t="s">
        <v>92</v>
      </c>
      <c r="C8" s="27" t="s">
        <v>79</v>
      </c>
      <c r="D8" s="24">
        <v>110000</v>
      </c>
      <c r="E8" s="24">
        <v>20000</v>
      </c>
      <c r="F8" s="24">
        <f t="shared" si="1"/>
        <v>20000</v>
      </c>
      <c r="G8" s="89">
        <f t="shared" si="0"/>
        <v>90000</v>
      </c>
    </row>
    <row r="9" spans="1:7" x14ac:dyDescent="0.35">
      <c r="A9" s="27"/>
      <c r="B9" s="27"/>
      <c r="C9" s="27"/>
      <c r="D9" s="24"/>
      <c r="E9" s="24"/>
      <c r="F9" s="24"/>
      <c r="G9" s="89">
        <f t="shared" si="0"/>
        <v>0</v>
      </c>
    </row>
    <row r="10" spans="1:7" x14ac:dyDescent="0.35">
      <c r="A10" s="66"/>
      <c r="B10" s="66"/>
      <c r="C10" s="66"/>
      <c r="D10" s="25"/>
      <c r="E10" s="25"/>
      <c r="F10" s="25"/>
    </row>
    <row r="11" spans="1:7" s="2" customFormat="1" x14ac:dyDescent="0.35">
      <c r="A11" s="157" t="s">
        <v>51</v>
      </c>
      <c r="B11" s="157"/>
      <c r="C11" s="157"/>
      <c r="D11" s="30">
        <f>SUM(D5:D10)</f>
        <v>659000</v>
      </c>
      <c r="E11" s="30">
        <f>SUM(E5:E10)</f>
        <v>484310</v>
      </c>
      <c r="F11" s="30">
        <f>SUM(F5:F10)</f>
        <v>484310</v>
      </c>
      <c r="G11" s="90"/>
    </row>
  </sheetData>
  <mergeCells count="4">
    <mergeCell ref="A1:F1"/>
    <mergeCell ref="A2:F2"/>
    <mergeCell ref="A3:F3"/>
    <mergeCell ref="A11:C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view="pageBreakPreview" zoomScale="60" zoomScaleNormal="100" workbookViewId="0">
      <selection activeCell="B17" sqref="B17"/>
    </sheetView>
  </sheetViews>
  <sheetFormatPr defaultRowHeight="21" x14ac:dyDescent="0.35"/>
  <cols>
    <col min="1" max="1" width="13.875" style="1" customWidth="1"/>
    <col min="2" max="2" width="22.375" style="1" customWidth="1"/>
    <col min="3" max="3" width="26" style="1" customWidth="1"/>
    <col min="4" max="4" width="18.125" style="4" customWidth="1"/>
    <col min="5" max="5" width="17.75" style="4" customWidth="1"/>
    <col min="6" max="6" width="15.75" style="4" customWidth="1"/>
    <col min="7" max="7" width="20.125" style="92" customWidth="1"/>
    <col min="8" max="16384" width="9" style="1"/>
  </cols>
  <sheetData>
    <row r="1" spans="1:7" s="2" customFormat="1" x14ac:dyDescent="0.35">
      <c r="A1" s="150" t="s">
        <v>142</v>
      </c>
      <c r="B1" s="150"/>
      <c r="C1" s="150"/>
      <c r="D1" s="150"/>
      <c r="E1" s="150"/>
      <c r="F1" s="150"/>
      <c r="G1" s="90"/>
    </row>
    <row r="2" spans="1:7" s="2" customFormat="1" x14ac:dyDescent="0.35">
      <c r="A2" s="150" t="s">
        <v>101</v>
      </c>
      <c r="B2" s="150"/>
      <c r="C2" s="150"/>
      <c r="D2" s="150"/>
      <c r="E2" s="150"/>
      <c r="F2" s="150"/>
      <c r="G2" s="90"/>
    </row>
    <row r="3" spans="1:7" s="2" customFormat="1" x14ac:dyDescent="0.35">
      <c r="A3" s="150" t="s">
        <v>75</v>
      </c>
      <c r="B3" s="150"/>
      <c r="C3" s="150"/>
      <c r="D3" s="150"/>
      <c r="E3" s="150"/>
      <c r="F3" s="150"/>
      <c r="G3" s="90"/>
    </row>
    <row r="4" spans="1:7" s="69" customFormat="1" ht="63" x14ac:dyDescent="0.2">
      <c r="A4" s="62" t="s">
        <v>76</v>
      </c>
      <c r="B4" s="62" t="s">
        <v>55</v>
      </c>
      <c r="C4" s="62" t="s">
        <v>52</v>
      </c>
      <c r="D4" s="67" t="s">
        <v>77</v>
      </c>
      <c r="E4" s="67" t="s">
        <v>103</v>
      </c>
      <c r="F4" s="68" t="s">
        <v>51</v>
      </c>
      <c r="G4" s="93"/>
    </row>
    <row r="5" spans="1:7" x14ac:dyDescent="0.35">
      <c r="A5" s="27" t="s">
        <v>81</v>
      </c>
      <c r="B5" s="27" t="s">
        <v>82</v>
      </c>
      <c r="C5" s="27" t="s">
        <v>79</v>
      </c>
      <c r="D5" s="24">
        <v>549492</v>
      </c>
      <c r="E5" s="24">
        <v>540960</v>
      </c>
      <c r="F5" s="24">
        <f>SUM(E5:E5)</f>
        <v>540960</v>
      </c>
      <c r="G5" s="89">
        <f>D5-F5</f>
        <v>8532</v>
      </c>
    </row>
    <row r="6" spans="1:7" x14ac:dyDescent="0.35">
      <c r="A6" s="27" t="s">
        <v>84</v>
      </c>
      <c r="B6" s="27" t="s">
        <v>85</v>
      </c>
      <c r="C6" s="27" t="s">
        <v>79</v>
      </c>
      <c r="D6" s="24">
        <v>75000</v>
      </c>
      <c r="E6" s="24">
        <v>55100</v>
      </c>
      <c r="F6" s="24">
        <f>SUM(E6:E6)</f>
        <v>55100</v>
      </c>
      <c r="G6" s="89">
        <f t="shared" ref="G6:G8" si="0">D6-F6</f>
        <v>19900</v>
      </c>
    </row>
    <row r="7" spans="1:7" x14ac:dyDescent="0.35">
      <c r="A7" s="27"/>
      <c r="B7" s="27" t="s">
        <v>86</v>
      </c>
      <c r="C7" s="27" t="s">
        <v>79</v>
      </c>
      <c r="D7" s="24">
        <v>290000</v>
      </c>
      <c r="E7" s="24">
        <v>255519</v>
      </c>
      <c r="F7" s="24">
        <f>SUM(E7:E7)</f>
        <v>255519</v>
      </c>
      <c r="G7" s="89">
        <f t="shared" si="0"/>
        <v>34481</v>
      </c>
    </row>
    <row r="8" spans="1:7" x14ac:dyDescent="0.35">
      <c r="A8" s="27" t="s">
        <v>89</v>
      </c>
      <c r="B8" s="27" t="s">
        <v>60</v>
      </c>
      <c r="C8" s="27" t="s">
        <v>79</v>
      </c>
      <c r="D8" s="24">
        <v>100000</v>
      </c>
      <c r="E8" s="24">
        <v>100000</v>
      </c>
      <c r="F8" s="24">
        <f>SUM(E8:E8)</f>
        <v>100000</v>
      </c>
      <c r="G8" s="89">
        <f t="shared" si="0"/>
        <v>0</v>
      </c>
    </row>
    <row r="9" spans="1:7" x14ac:dyDescent="0.35">
      <c r="A9" s="66"/>
      <c r="B9" s="66"/>
      <c r="C9" s="66"/>
      <c r="D9" s="25"/>
      <c r="E9" s="25"/>
      <c r="F9" s="25"/>
    </row>
    <row r="10" spans="1:7" s="2" customFormat="1" x14ac:dyDescent="0.35">
      <c r="A10" s="157" t="s">
        <v>51</v>
      </c>
      <c r="B10" s="157"/>
      <c r="C10" s="157"/>
      <c r="D10" s="30">
        <f>SUM(D5:D9)</f>
        <v>1014492</v>
      </c>
      <c r="E10" s="30">
        <f>SUM(E5:E9)</f>
        <v>951579</v>
      </c>
      <c r="F10" s="30">
        <f>SUM(F5:F9)</f>
        <v>951579</v>
      </c>
      <c r="G10" s="90"/>
    </row>
  </sheetData>
  <mergeCells count="4">
    <mergeCell ref="A1:F1"/>
    <mergeCell ref="A2:F2"/>
    <mergeCell ref="A3:F3"/>
    <mergeCell ref="A10:C10"/>
  </mergeCells>
  <pageMargins left="1.1023622047244095" right="0.70866141732283472" top="0.74803149606299213" bottom="0.74803149606299213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view="pageBreakPreview" zoomScale="60" zoomScaleNormal="100" workbookViewId="0">
      <selection activeCell="B19" sqref="B19"/>
    </sheetView>
  </sheetViews>
  <sheetFormatPr defaultRowHeight="21" x14ac:dyDescent="0.35"/>
  <cols>
    <col min="1" max="1" width="13.875" style="1" customWidth="1"/>
    <col min="2" max="2" width="20.375" style="1" customWidth="1"/>
    <col min="3" max="3" width="12.25" style="1" customWidth="1"/>
    <col min="4" max="4" width="17" style="4" customWidth="1"/>
    <col min="5" max="6" width="16.25" style="4" customWidth="1"/>
    <col min="7" max="7" width="15.75" style="4" customWidth="1"/>
    <col min="8" max="8" width="18" style="92" customWidth="1"/>
    <col min="9" max="16384" width="9" style="1"/>
  </cols>
  <sheetData>
    <row r="1" spans="1:8" s="2" customFormat="1" x14ac:dyDescent="0.35">
      <c r="A1" s="150" t="s">
        <v>142</v>
      </c>
      <c r="B1" s="150"/>
      <c r="C1" s="150"/>
      <c r="D1" s="150"/>
      <c r="E1" s="150"/>
      <c r="F1" s="150"/>
      <c r="G1" s="150"/>
      <c r="H1" s="90"/>
    </row>
    <row r="2" spans="1:8" s="2" customFormat="1" x14ac:dyDescent="0.35">
      <c r="A2" s="150" t="s">
        <v>104</v>
      </c>
      <c r="B2" s="150"/>
      <c r="C2" s="150"/>
      <c r="D2" s="150"/>
      <c r="E2" s="150"/>
      <c r="F2" s="150"/>
      <c r="G2" s="150"/>
      <c r="H2" s="90"/>
    </row>
    <row r="3" spans="1:8" s="2" customFormat="1" x14ac:dyDescent="0.35">
      <c r="A3" s="150" t="s">
        <v>75</v>
      </c>
      <c r="B3" s="150"/>
      <c r="C3" s="150"/>
      <c r="D3" s="150"/>
      <c r="E3" s="150"/>
      <c r="F3" s="150"/>
      <c r="G3" s="150"/>
      <c r="H3" s="90"/>
    </row>
    <row r="4" spans="1:8" s="69" customFormat="1" ht="42" x14ac:dyDescent="0.2">
      <c r="A4" s="62" t="s">
        <v>76</v>
      </c>
      <c r="B4" s="62" t="s">
        <v>55</v>
      </c>
      <c r="C4" s="62" t="s">
        <v>52</v>
      </c>
      <c r="D4" s="67" t="s">
        <v>77</v>
      </c>
      <c r="E4" s="67" t="s">
        <v>176</v>
      </c>
      <c r="F4" s="67" t="s">
        <v>177</v>
      </c>
      <c r="G4" s="68" t="s">
        <v>51</v>
      </c>
      <c r="H4" s="93"/>
    </row>
    <row r="5" spans="1:8" x14ac:dyDescent="0.35">
      <c r="A5" s="27" t="s">
        <v>81</v>
      </c>
      <c r="B5" s="27" t="s">
        <v>82</v>
      </c>
      <c r="C5" s="27" t="s">
        <v>79</v>
      </c>
      <c r="D5" s="24">
        <v>536385</v>
      </c>
      <c r="E5" s="24"/>
      <c r="F5" s="24">
        <v>496385</v>
      </c>
      <c r="G5" s="24">
        <f>E5+F5</f>
        <v>496385</v>
      </c>
      <c r="H5" s="89">
        <f>D5-G5</f>
        <v>40000</v>
      </c>
    </row>
    <row r="6" spans="1:8" x14ac:dyDescent="0.35">
      <c r="A6" s="27" t="s">
        <v>84</v>
      </c>
      <c r="B6" s="27" t="s">
        <v>86</v>
      </c>
      <c r="C6" s="27" t="s">
        <v>79</v>
      </c>
      <c r="D6" s="24">
        <v>452000</v>
      </c>
      <c r="E6" s="24"/>
      <c r="F6" s="24">
        <v>432000</v>
      </c>
      <c r="G6" s="24">
        <f t="shared" ref="G6:G9" si="0">E6+F6</f>
        <v>432000</v>
      </c>
      <c r="H6" s="89">
        <f>D6-G6</f>
        <v>20000</v>
      </c>
    </row>
    <row r="7" spans="1:8" x14ac:dyDescent="0.35">
      <c r="A7" s="27"/>
      <c r="B7" s="27" t="s">
        <v>87</v>
      </c>
      <c r="C7" s="27" t="s">
        <v>79</v>
      </c>
      <c r="D7" s="24">
        <v>30000</v>
      </c>
      <c r="E7" s="24"/>
      <c r="F7" s="24">
        <v>27310</v>
      </c>
      <c r="G7" s="24">
        <f t="shared" si="0"/>
        <v>27310</v>
      </c>
      <c r="H7" s="89">
        <f>D7-G7</f>
        <v>2690</v>
      </c>
    </row>
    <row r="8" spans="1:8" x14ac:dyDescent="0.35">
      <c r="A8" s="27" t="s">
        <v>89</v>
      </c>
      <c r="B8" s="27" t="s">
        <v>60</v>
      </c>
      <c r="C8" s="27" t="s">
        <v>79</v>
      </c>
      <c r="D8" s="24">
        <v>50000</v>
      </c>
      <c r="E8" s="24">
        <v>50000</v>
      </c>
      <c r="F8" s="24"/>
      <c r="G8" s="24">
        <f t="shared" ref="G8" si="1">E8+F8</f>
        <v>50000</v>
      </c>
      <c r="H8" s="89">
        <f>D8-G8</f>
        <v>0</v>
      </c>
    </row>
    <row r="9" spans="1:8" x14ac:dyDescent="0.35">
      <c r="A9" s="27" t="s">
        <v>91</v>
      </c>
      <c r="B9" s="27" t="s">
        <v>92</v>
      </c>
      <c r="C9" s="27" t="s">
        <v>79</v>
      </c>
      <c r="D9" s="24">
        <v>1382100</v>
      </c>
      <c r="E9" s="24">
        <v>1297309.77</v>
      </c>
      <c r="F9" s="24"/>
      <c r="G9" s="24">
        <f t="shared" si="0"/>
        <v>1297309.77</v>
      </c>
      <c r="H9" s="89">
        <f>D9-G9</f>
        <v>84790.229999999981</v>
      </c>
    </row>
    <row r="10" spans="1:8" x14ac:dyDescent="0.35">
      <c r="A10" s="66"/>
      <c r="B10" s="66"/>
      <c r="C10" s="66"/>
      <c r="D10" s="25"/>
      <c r="E10" s="25"/>
      <c r="F10" s="25"/>
      <c r="G10" s="25"/>
    </row>
    <row r="11" spans="1:8" s="2" customFormat="1" x14ac:dyDescent="0.35">
      <c r="A11" s="157" t="s">
        <v>51</v>
      </c>
      <c r="B11" s="157"/>
      <c r="C11" s="157"/>
      <c r="D11" s="30">
        <f>SUM(D5:D10)</f>
        <v>2450485</v>
      </c>
      <c r="E11" s="30">
        <f>SUM(E5:E10)</f>
        <v>1347309.77</v>
      </c>
      <c r="F11" s="30">
        <f>SUM(F5:F10)</f>
        <v>955695</v>
      </c>
      <c r="G11" s="30">
        <f>SUM(G5:G10)</f>
        <v>2303004.77</v>
      </c>
      <c r="H11" s="90"/>
    </row>
  </sheetData>
  <mergeCells count="4">
    <mergeCell ref="A1:G1"/>
    <mergeCell ref="A2:G2"/>
    <mergeCell ref="A3:G3"/>
    <mergeCell ref="A11:C11"/>
  </mergeCells>
  <pageMargins left="1.1023622047244095" right="0.70866141732283472" top="0.74803149606299213" bottom="0.74803149606299213" header="0.31496062992125984" footer="0.31496062992125984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view="pageBreakPreview" zoomScale="60" zoomScaleNormal="100" workbookViewId="0">
      <selection activeCell="B18" sqref="B18"/>
    </sheetView>
  </sheetViews>
  <sheetFormatPr defaultRowHeight="21" x14ac:dyDescent="0.35"/>
  <cols>
    <col min="1" max="1" width="13.875" style="1" customWidth="1"/>
    <col min="2" max="2" width="28.625" style="1" customWidth="1"/>
    <col min="3" max="3" width="19.375" style="1" customWidth="1"/>
    <col min="4" max="4" width="20" style="4" customWidth="1"/>
    <col min="5" max="5" width="16.25" style="4" customWidth="1"/>
    <col min="6" max="6" width="15.75" style="4" customWidth="1"/>
    <col min="7" max="7" width="18.375" style="92" customWidth="1"/>
    <col min="8" max="16384" width="9" style="1"/>
  </cols>
  <sheetData>
    <row r="1" spans="1:7" s="2" customFormat="1" x14ac:dyDescent="0.35">
      <c r="A1" s="150" t="s">
        <v>142</v>
      </c>
      <c r="B1" s="150"/>
      <c r="C1" s="150"/>
      <c r="D1" s="150"/>
      <c r="E1" s="150"/>
      <c r="F1" s="150"/>
      <c r="G1" s="90"/>
    </row>
    <row r="2" spans="1:7" s="2" customFormat="1" x14ac:dyDescent="0.35">
      <c r="A2" s="150" t="s">
        <v>105</v>
      </c>
      <c r="B2" s="150"/>
      <c r="C2" s="150"/>
      <c r="D2" s="150"/>
      <c r="E2" s="150"/>
      <c r="F2" s="150"/>
      <c r="G2" s="90"/>
    </row>
    <row r="3" spans="1:7" s="2" customFormat="1" x14ac:dyDescent="0.35">
      <c r="A3" s="150" t="s">
        <v>75</v>
      </c>
      <c r="B3" s="150"/>
      <c r="C3" s="150"/>
      <c r="D3" s="150"/>
      <c r="E3" s="150"/>
      <c r="F3" s="150"/>
      <c r="G3" s="90"/>
    </row>
    <row r="4" spans="1:7" s="69" customFormat="1" ht="63" x14ac:dyDescent="0.2">
      <c r="A4" s="62" t="s">
        <v>76</v>
      </c>
      <c r="B4" s="62" t="s">
        <v>55</v>
      </c>
      <c r="C4" s="62" t="s">
        <v>52</v>
      </c>
      <c r="D4" s="67" t="s">
        <v>77</v>
      </c>
      <c r="E4" s="67" t="s">
        <v>178</v>
      </c>
      <c r="F4" s="68" t="s">
        <v>51</v>
      </c>
      <c r="G4" s="93"/>
    </row>
    <row r="5" spans="1:7" x14ac:dyDescent="0.35">
      <c r="A5" s="27" t="s">
        <v>84</v>
      </c>
      <c r="B5" s="27" t="s">
        <v>86</v>
      </c>
      <c r="C5" s="27" t="s">
        <v>79</v>
      </c>
      <c r="D5" s="24">
        <v>50000</v>
      </c>
      <c r="E5" s="24"/>
      <c r="F5" s="24">
        <f>SUM(E5:E5)</f>
        <v>0</v>
      </c>
      <c r="G5" s="89">
        <f>D5-F5</f>
        <v>50000</v>
      </c>
    </row>
    <row r="6" spans="1:7" x14ac:dyDescent="0.35">
      <c r="A6" s="27" t="s">
        <v>91</v>
      </c>
      <c r="B6" s="27" t="s">
        <v>92</v>
      </c>
      <c r="C6" s="27" t="s">
        <v>79</v>
      </c>
      <c r="D6" s="24">
        <v>30000</v>
      </c>
      <c r="E6" s="24"/>
      <c r="F6" s="24">
        <f>SUM(E6:E6)</f>
        <v>0</v>
      </c>
      <c r="G6" s="89">
        <f>D6-F6</f>
        <v>30000</v>
      </c>
    </row>
    <row r="7" spans="1:7" x14ac:dyDescent="0.35">
      <c r="A7" s="27"/>
      <c r="B7" s="27"/>
      <c r="C7" s="27"/>
      <c r="D7" s="24"/>
      <c r="E7" s="24"/>
      <c r="F7" s="24"/>
    </row>
    <row r="8" spans="1:7" x14ac:dyDescent="0.35">
      <c r="A8" s="27"/>
      <c r="B8" s="27"/>
      <c r="C8" s="27"/>
      <c r="D8" s="24"/>
      <c r="E8" s="24"/>
      <c r="F8" s="24"/>
    </row>
    <row r="9" spans="1:7" x14ac:dyDescent="0.35">
      <c r="A9" s="27"/>
      <c r="B9" s="27"/>
      <c r="C9" s="27"/>
      <c r="D9" s="24"/>
      <c r="E9" s="24"/>
      <c r="F9" s="24"/>
    </row>
    <row r="10" spans="1:7" x14ac:dyDescent="0.35">
      <c r="A10" s="66"/>
      <c r="B10" s="66"/>
      <c r="C10" s="66"/>
      <c r="D10" s="25"/>
      <c r="E10" s="25"/>
      <c r="F10" s="25"/>
    </row>
    <row r="11" spans="1:7" s="2" customFormat="1" x14ac:dyDescent="0.35">
      <c r="A11" s="157" t="s">
        <v>51</v>
      </c>
      <c r="B11" s="157"/>
      <c r="C11" s="157"/>
      <c r="D11" s="30">
        <f>SUM(D5:D10)</f>
        <v>80000</v>
      </c>
      <c r="E11" s="30">
        <f>SUM(E5:E10)</f>
        <v>0</v>
      </c>
      <c r="F11" s="30">
        <f>SUM(F5:F10)</f>
        <v>0</v>
      </c>
      <c r="G11" s="90"/>
    </row>
  </sheetData>
  <mergeCells count="4">
    <mergeCell ref="A1:F1"/>
    <mergeCell ref="A2:F2"/>
    <mergeCell ref="A3:F3"/>
    <mergeCell ref="A11:C11"/>
  </mergeCells>
  <pageMargins left="1.1023622047244095" right="0.70866141732283472" top="0.74803149606299213" bottom="0.74803149606299213" header="0.31496062992125984" footer="0.31496062992125984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view="pageBreakPreview" zoomScale="60" zoomScaleNormal="100" workbookViewId="0">
      <selection activeCell="B18" sqref="B18"/>
    </sheetView>
  </sheetViews>
  <sheetFormatPr defaultRowHeight="21" x14ac:dyDescent="0.35"/>
  <cols>
    <col min="1" max="1" width="13.875" style="1" customWidth="1"/>
    <col min="2" max="2" width="18" style="1" customWidth="1"/>
    <col min="3" max="3" width="14.125" style="1" customWidth="1"/>
    <col min="4" max="4" width="15.375" style="4" customWidth="1"/>
    <col min="5" max="5" width="15.25" style="4" customWidth="1"/>
    <col min="6" max="6" width="13.5" style="4" customWidth="1"/>
    <col min="7" max="7" width="15.25" style="4" customWidth="1"/>
    <col min="8" max="8" width="14.375" style="4" customWidth="1"/>
    <col min="9" max="9" width="12.625" style="4" customWidth="1"/>
    <col min="10" max="10" width="16.375" style="92" customWidth="1"/>
    <col min="11" max="16384" width="9" style="1"/>
  </cols>
  <sheetData>
    <row r="1" spans="1:10" s="2" customFormat="1" x14ac:dyDescent="0.35">
      <c r="A1" s="150" t="s">
        <v>142</v>
      </c>
      <c r="B1" s="150"/>
      <c r="C1" s="150"/>
      <c r="D1" s="150"/>
      <c r="E1" s="150"/>
      <c r="F1" s="150"/>
      <c r="G1" s="150"/>
      <c r="H1" s="150"/>
      <c r="I1" s="150"/>
      <c r="J1" s="90"/>
    </row>
    <row r="2" spans="1:10" s="2" customFormat="1" x14ac:dyDescent="0.35">
      <c r="A2" s="150" t="s">
        <v>106</v>
      </c>
      <c r="B2" s="150"/>
      <c r="C2" s="150"/>
      <c r="D2" s="150"/>
      <c r="E2" s="150"/>
      <c r="F2" s="150"/>
      <c r="G2" s="150"/>
      <c r="H2" s="150"/>
      <c r="I2" s="150"/>
      <c r="J2" s="90"/>
    </row>
    <row r="3" spans="1:10" s="2" customFormat="1" x14ac:dyDescent="0.35">
      <c r="A3" s="150" t="s">
        <v>75</v>
      </c>
      <c r="B3" s="150"/>
      <c r="C3" s="150"/>
      <c r="D3" s="150"/>
      <c r="E3" s="150"/>
      <c r="F3" s="150"/>
      <c r="G3" s="150"/>
      <c r="H3" s="150"/>
      <c r="I3" s="150"/>
      <c r="J3" s="90"/>
    </row>
    <row r="4" spans="1:10" s="69" customFormat="1" ht="84" x14ac:dyDescent="0.2">
      <c r="A4" s="62" t="s">
        <v>76</v>
      </c>
      <c r="B4" s="62" t="s">
        <v>55</v>
      </c>
      <c r="C4" s="62" t="s">
        <v>52</v>
      </c>
      <c r="D4" s="67" t="s">
        <v>77</v>
      </c>
      <c r="E4" s="67" t="s">
        <v>179</v>
      </c>
      <c r="F4" s="67" t="s">
        <v>136</v>
      </c>
      <c r="G4" s="67" t="s">
        <v>137</v>
      </c>
      <c r="H4" s="67" t="s">
        <v>180</v>
      </c>
      <c r="I4" s="68" t="s">
        <v>51</v>
      </c>
      <c r="J4" s="93"/>
    </row>
    <row r="5" spans="1:10" x14ac:dyDescent="0.35">
      <c r="A5" s="27" t="s">
        <v>81</v>
      </c>
      <c r="B5" s="27" t="s">
        <v>82</v>
      </c>
      <c r="C5" s="27" t="s">
        <v>79</v>
      </c>
      <c r="D5" s="24">
        <v>165840</v>
      </c>
      <c r="E5" s="24">
        <v>162240</v>
      </c>
      <c r="F5" s="24"/>
      <c r="G5" s="24"/>
      <c r="H5" s="24"/>
      <c r="I5" s="24">
        <f>E5+F5+G5+H5</f>
        <v>162240</v>
      </c>
      <c r="J5" s="89">
        <f>D5-I5</f>
        <v>3600</v>
      </c>
    </row>
    <row r="6" spans="1:10" x14ac:dyDescent="0.35">
      <c r="A6" s="27" t="s">
        <v>84</v>
      </c>
      <c r="B6" s="27" t="s">
        <v>86</v>
      </c>
      <c r="C6" s="27" t="s">
        <v>79</v>
      </c>
      <c r="D6" s="24">
        <v>320000</v>
      </c>
      <c r="E6" s="24"/>
      <c r="F6" s="24"/>
      <c r="G6" s="24">
        <v>100000</v>
      </c>
      <c r="H6" s="24">
        <v>70000</v>
      </c>
      <c r="I6" s="24">
        <f t="shared" ref="I6:I9" si="0">E6+F6+G6+H6</f>
        <v>170000</v>
      </c>
      <c r="J6" s="89">
        <f t="shared" ref="J6:J9" si="1">D6-I6</f>
        <v>150000</v>
      </c>
    </row>
    <row r="7" spans="1:10" x14ac:dyDescent="0.35">
      <c r="A7" s="27"/>
      <c r="B7" s="27" t="s">
        <v>87</v>
      </c>
      <c r="C7" s="27" t="s">
        <v>79</v>
      </c>
      <c r="D7" s="24">
        <v>30000</v>
      </c>
      <c r="E7" s="24"/>
      <c r="F7" s="24"/>
      <c r="G7" s="24"/>
      <c r="H7" s="24"/>
      <c r="I7" s="24">
        <f t="shared" ref="I7" si="2">E7+F7+G7+H7</f>
        <v>0</v>
      </c>
      <c r="J7" s="89">
        <f t="shared" ref="J7" si="3">D7-I7</f>
        <v>30000</v>
      </c>
    </row>
    <row r="8" spans="1:10" x14ac:dyDescent="0.35">
      <c r="A8" s="27" t="s">
        <v>89</v>
      </c>
      <c r="B8" s="27" t="s">
        <v>90</v>
      </c>
      <c r="C8" s="27" t="s">
        <v>79</v>
      </c>
      <c r="D8" s="24">
        <v>30000</v>
      </c>
      <c r="E8" s="24"/>
      <c r="F8" s="24">
        <v>25500</v>
      </c>
      <c r="G8" s="24"/>
      <c r="H8" s="24"/>
      <c r="I8" s="24">
        <f t="shared" si="0"/>
        <v>25500</v>
      </c>
      <c r="J8" s="89">
        <f t="shared" si="1"/>
        <v>4500</v>
      </c>
    </row>
    <row r="9" spans="1:10" x14ac:dyDescent="0.35">
      <c r="A9" s="27" t="s">
        <v>91</v>
      </c>
      <c r="B9" s="27" t="s">
        <v>92</v>
      </c>
      <c r="C9" s="27" t="s">
        <v>79</v>
      </c>
      <c r="D9" s="24">
        <v>250000</v>
      </c>
      <c r="E9" s="24"/>
      <c r="F9" s="24"/>
      <c r="G9" s="24">
        <v>190000</v>
      </c>
      <c r="H9" s="24"/>
      <c r="I9" s="24">
        <f t="shared" si="0"/>
        <v>190000</v>
      </c>
      <c r="J9" s="89">
        <f t="shared" si="1"/>
        <v>60000</v>
      </c>
    </row>
    <row r="10" spans="1:10" x14ac:dyDescent="0.35">
      <c r="A10" s="27"/>
      <c r="B10" s="27"/>
      <c r="C10" s="27"/>
      <c r="D10" s="24"/>
      <c r="E10" s="24"/>
      <c r="F10" s="24"/>
      <c r="G10" s="24"/>
      <c r="H10" s="24"/>
      <c r="I10" s="24"/>
    </row>
    <row r="11" spans="1:10" x14ac:dyDescent="0.35">
      <c r="A11" s="27"/>
      <c r="B11" s="27"/>
      <c r="C11" s="27"/>
      <c r="D11" s="24"/>
      <c r="E11" s="24"/>
      <c r="F11" s="24"/>
      <c r="G11" s="24"/>
      <c r="H11" s="24"/>
      <c r="I11" s="24"/>
    </row>
    <row r="12" spans="1:10" x14ac:dyDescent="0.35">
      <c r="A12" s="66"/>
      <c r="B12" s="66"/>
      <c r="C12" s="66"/>
      <c r="D12" s="25"/>
      <c r="E12" s="25"/>
      <c r="F12" s="25"/>
      <c r="G12" s="25"/>
      <c r="H12" s="25"/>
      <c r="I12" s="25"/>
    </row>
    <row r="13" spans="1:10" s="2" customFormat="1" x14ac:dyDescent="0.35">
      <c r="A13" s="157" t="s">
        <v>51</v>
      </c>
      <c r="B13" s="157"/>
      <c r="C13" s="157"/>
      <c r="D13" s="30">
        <f>SUM(D5:D12)</f>
        <v>795840</v>
      </c>
      <c r="E13" s="30">
        <f>SUM(E5:E12)</f>
        <v>162240</v>
      </c>
      <c r="F13" s="30">
        <f t="shared" ref="F13:I13" si="4">SUM(F5:F12)</f>
        <v>25500</v>
      </c>
      <c r="G13" s="30">
        <f t="shared" si="4"/>
        <v>290000</v>
      </c>
      <c r="H13" s="30">
        <f t="shared" si="4"/>
        <v>70000</v>
      </c>
      <c r="I13" s="30">
        <f t="shared" si="4"/>
        <v>547740</v>
      </c>
      <c r="J13" s="90"/>
    </row>
  </sheetData>
  <mergeCells count="4">
    <mergeCell ref="A1:I1"/>
    <mergeCell ref="A2:I2"/>
    <mergeCell ref="A3:I3"/>
    <mergeCell ref="A13:C13"/>
  </mergeCells>
  <pageMargins left="0.31496062992125984" right="0" top="0.74803149606299213" bottom="0.74803149606299213" header="0.31496062992125984" footer="0.31496062992125984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view="pageBreakPreview" zoomScale="60" zoomScaleNormal="100" workbookViewId="0">
      <selection activeCell="C21" sqref="C21"/>
    </sheetView>
  </sheetViews>
  <sheetFormatPr defaultRowHeight="21" x14ac:dyDescent="0.35"/>
  <cols>
    <col min="1" max="1" width="13.875" style="1" customWidth="1"/>
    <col min="2" max="2" width="22.375" style="1" customWidth="1"/>
    <col min="3" max="3" width="18.875" style="1" customWidth="1"/>
    <col min="4" max="4" width="17.75" style="4" customWidth="1"/>
    <col min="5" max="5" width="21.875" style="4" customWidth="1"/>
    <col min="6" max="6" width="16.25" style="4" customWidth="1"/>
    <col min="7" max="7" width="15.75" style="4" customWidth="1"/>
    <col min="8" max="8" width="21.375" style="82" customWidth="1"/>
    <col min="9" max="16384" width="9" style="1"/>
  </cols>
  <sheetData>
    <row r="1" spans="1:8" s="2" customFormat="1" x14ac:dyDescent="0.35">
      <c r="A1" s="150" t="s">
        <v>142</v>
      </c>
      <c r="B1" s="150"/>
      <c r="C1" s="150"/>
      <c r="D1" s="150"/>
      <c r="E1" s="150"/>
      <c r="F1" s="150"/>
      <c r="G1" s="150"/>
      <c r="H1" s="80"/>
    </row>
    <row r="2" spans="1:8" s="2" customFormat="1" x14ac:dyDescent="0.35">
      <c r="A2" s="150" t="s">
        <v>107</v>
      </c>
      <c r="B2" s="150"/>
      <c r="C2" s="150"/>
      <c r="D2" s="150"/>
      <c r="E2" s="150"/>
      <c r="F2" s="150"/>
      <c r="G2" s="150"/>
      <c r="H2" s="80"/>
    </row>
    <row r="3" spans="1:8" s="2" customFormat="1" x14ac:dyDescent="0.35">
      <c r="A3" s="150" t="s">
        <v>75</v>
      </c>
      <c r="B3" s="150"/>
      <c r="C3" s="150"/>
      <c r="D3" s="150"/>
      <c r="E3" s="150"/>
      <c r="F3" s="150"/>
      <c r="G3" s="150"/>
      <c r="H3" s="80"/>
    </row>
    <row r="4" spans="1:8" s="69" customFormat="1" ht="63" x14ac:dyDescent="0.2">
      <c r="A4" s="62" t="s">
        <v>76</v>
      </c>
      <c r="B4" s="62" t="s">
        <v>55</v>
      </c>
      <c r="C4" s="62" t="s">
        <v>52</v>
      </c>
      <c r="D4" s="67" t="s">
        <v>77</v>
      </c>
      <c r="E4" s="67" t="s">
        <v>181</v>
      </c>
      <c r="F4" s="67" t="s">
        <v>108</v>
      </c>
      <c r="G4" s="68" t="s">
        <v>51</v>
      </c>
      <c r="H4" s="117"/>
    </row>
    <row r="5" spans="1:8" x14ac:dyDescent="0.35">
      <c r="A5" s="27" t="s">
        <v>81</v>
      </c>
      <c r="B5" s="27" t="s">
        <v>82</v>
      </c>
      <c r="C5" s="27" t="s">
        <v>79</v>
      </c>
      <c r="D5" s="24">
        <v>914377</v>
      </c>
      <c r="E5" s="24">
        <v>761835</v>
      </c>
      <c r="F5" s="24"/>
      <c r="G5" s="24">
        <f>E5+F5</f>
        <v>761835</v>
      </c>
      <c r="H5" s="82">
        <f>D5-G5</f>
        <v>152542</v>
      </c>
    </row>
    <row r="6" spans="1:8" x14ac:dyDescent="0.35">
      <c r="A6" s="27" t="s">
        <v>84</v>
      </c>
      <c r="B6" s="27" t="s">
        <v>85</v>
      </c>
      <c r="C6" s="27" t="s">
        <v>79</v>
      </c>
      <c r="D6" s="24">
        <v>33400</v>
      </c>
      <c r="E6" s="24">
        <v>17150</v>
      </c>
      <c r="F6" s="24"/>
      <c r="G6" s="24">
        <f t="shared" ref="G6" si="0">E6+F6</f>
        <v>17150</v>
      </c>
      <c r="H6" s="82">
        <f t="shared" ref="H6" si="1">D6-G6</f>
        <v>16250</v>
      </c>
    </row>
    <row r="7" spans="1:8" x14ac:dyDescent="0.35">
      <c r="A7" s="27"/>
      <c r="B7" s="27" t="s">
        <v>86</v>
      </c>
      <c r="C7" s="27" t="s">
        <v>79</v>
      </c>
      <c r="D7" s="24">
        <v>90000</v>
      </c>
      <c r="E7" s="24">
        <v>49910</v>
      </c>
      <c r="F7" s="24"/>
      <c r="G7" s="24">
        <f t="shared" ref="G7:G10" si="2">E7+F7</f>
        <v>49910</v>
      </c>
      <c r="H7" s="82">
        <f t="shared" ref="H7:H10" si="3">D7-G7</f>
        <v>40090</v>
      </c>
    </row>
    <row r="8" spans="1:8" x14ac:dyDescent="0.35">
      <c r="A8" s="27"/>
      <c r="B8" s="27" t="s">
        <v>87</v>
      </c>
      <c r="C8" s="27" t="s">
        <v>79</v>
      </c>
      <c r="D8" s="24">
        <v>305000</v>
      </c>
      <c r="E8" s="24">
        <v>218020</v>
      </c>
      <c r="F8" s="24"/>
      <c r="G8" s="24">
        <f t="shared" si="2"/>
        <v>218020</v>
      </c>
      <c r="H8" s="82">
        <f t="shared" si="3"/>
        <v>86980</v>
      </c>
    </row>
    <row r="9" spans="1:8" x14ac:dyDescent="0.35">
      <c r="A9" s="27" t="s">
        <v>89</v>
      </c>
      <c r="B9" s="27" t="s">
        <v>182</v>
      </c>
      <c r="C9" s="27" t="s">
        <v>79</v>
      </c>
      <c r="D9" s="24">
        <v>290000</v>
      </c>
      <c r="E9" s="24">
        <v>266000</v>
      </c>
      <c r="F9" s="24"/>
      <c r="G9" s="24">
        <f t="shared" si="2"/>
        <v>266000</v>
      </c>
      <c r="H9" s="82">
        <f t="shared" si="3"/>
        <v>24000</v>
      </c>
    </row>
    <row r="10" spans="1:8" x14ac:dyDescent="0.35">
      <c r="A10" s="27"/>
      <c r="B10" s="27" t="s">
        <v>60</v>
      </c>
      <c r="C10" s="27" t="s">
        <v>79</v>
      </c>
      <c r="D10" s="24">
        <v>1950000</v>
      </c>
      <c r="E10" s="24"/>
      <c r="F10" s="24">
        <v>1753325.68</v>
      </c>
      <c r="G10" s="24">
        <f t="shared" si="2"/>
        <v>1753325.68</v>
      </c>
      <c r="H10" s="82">
        <f t="shared" si="3"/>
        <v>196674.32000000007</v>
      </c>
    </row>
    <row r="11" spans="1:8" x14ac:dyDescent="0.35">
      <c r="A11" s="27"/>
      <c r="B11" s="27"/>
      <c r="C11" s="27"/>
      <c r="D11" s="24"/>
      <c r="E11" s="24"/>
      <c r="F11" s="24"/>
      <c r="G11" s="24"/>
    </row>
    <row r="12" spans="1:8" x14ac:dyDescent="0.35">
      <c r="A12" s="27"/>
      <c r="B12" s="27"/>
      <c r="C12" s="27"/>
      <c r="D12" s="24"/>
      <c r="E12" s="24"/>
      <c r="F12" s="24"/>
      <c r="G12" s="24"/>
    </row>
    <row r="13" spans="1:8" x14ac:dyDescent="0.35">
      <c r="A13" s="66"/>
      <c r="B13" s="66"/>
      <c r="C13" s="66"/>
      <c r="D13" s="25"/>
      <c r="E13" s="25"/>
      <c r="F13" s="25"/>
      <c r="G13" s="25"/>
    </row>
    <row r="14" spans="1:8" s="2" customFormat="1" x14ac:dyDescent="0.35">
      <c r="A14" s="157" t="s">
        <v>51</v>
      </c>
      <c r="B14" s="157"/>
      <c r="C14" s="157"/>
      <c r="D14" s="30">
        <f>SUM(D5:D13)</f>
        <v>3582777</v>
      </c>
      <c r="E14" s="30">
        <f>SUM(E5:E13)</f>
        <v>1312915</v>
      </c>
      <c r="F14" s="30">
        <f t="shared" ref="F14:G14" si="4">SUM(F5:F13)</f>
        <v>1753325.68</v>
      </c>
      <c r="G14" s="30">
        <f t="shared" si="4"/>
        <v>3066240.6799999997</v>
      </c>
      <c r="H14" s="80"/>
    </row>
  </sheetData>
  <mergeCells count="4">
    <mergeCell ref="A1:G1"/>
    <mergeCell ref="A2:G2"/>
    <mergeCell ref="A3:G3"/>
    <mergeCell ref="A14:C14"/>
  </mergeCells>
  <pageMargins left="0.70866141732283472" right="0.31496062992125984" top="0.74803149606299213" bottom="0.74803149606299213" header="0.31496062992125984" footer="0.31496062992125984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view="pageBreakPreview" zoomScale="60" zoomScaleNormal="100" workbookViewId="0">
      <selection activeCell="B19" sqref="B19"/>
    </sheetView>
  </sheetViews>
  <sheetFormatPr defaultColWidth="14.375" defaultRowHeight="21" x14ac:dyDescent="0.35"/>
  <cols>
    <col min="1" max="1" width="14.375" style="1"/>
    <col min="2" max="2" width="24" style="1" customWidth="1"/>
    <col min="3" max="3" width="14.375" style="1"/>
    <col min="4" max="4" width="18.125" style="4" customWidth="1"/>
    <col min="5" max="7" width="14.375" style="4"/>
    <col min="8" max="8" width="14.375" style="92"/>
    <col min="9" max="16384" width="14.375" style="1"/>
  </cols>
  <sheetData>
    <row r="1" spans="1:8" s="2" customFormat="1" x14ac:dyDescent="0.35">
      <c r="A1" s="150" t="s">
        <v>142</v>
      </c>
      <c r="B1" s="150"/>
      <c r="C1" s="150"/>
      <c r="D1" s="150"/>
      <c r="E1" s="150"/>
      <c r="F1" s="150"/>
      <c r="G1" s="150"/>
      <c r="H1" s="90"/>
    </row>
    <row r="2" spans="1:8" s="2" customFormat="1" x14ac:dyDescent="0.35">
      <c r="A2" s="150" t="s">
        <v>109</v>
      </c>
      <c r="B2" s="150"/>
      <c r="C2" s="150"/>
      <c r="D2" s="150"/>
      <c r="E2" s="150"/>
      <c r="F2" s="150"/>
      <c r="G2" s="150"/>
      <c r="H2" s="90"/>
    </row>
    <row r="3" spans="1:8" s="2" customFormat="1" x14ac:dyDescent="0.35">
      <c r="A3" s="150" t="s">
        <v>75</v>
      </c>
      <c r="B3" s="150"/>
      <c r="C3" s="150"/>
      <c r="D3" s="150"/>
      <c r="E3" s="150"/>
      <c r="F3" s="150"/>
      <c r="G3" s="150"/>
      <c r="H3" s="90"/>
    </row>
    <row r="4" spans="1:8" s="69" customFormat="1" ht="42" x14ac:dyDescent="0.2">
      <c r="A4" s="62" t="s">
        <v>76</v>
      </c>
      <c r="B4" s="62" t="s">
        <v>55</v>
      </c>
      <c r="C4" s="62" t="s">
        <v>52</v>
      </c>
      <c r="D4" s="67" t="s">
        <v>77</v>
      </c>
      <c r="E4" s="67" t="s">
        <v>183</v>
      </c>
      <c r="F4" s="67" t="s">
        <v>184</v>
      </c>
      <c r="G4" s="68" t="s">
        <v>51</v>
      </c>
      <c r="H4" s="93"/>
    </row>
    <row r="5" spans="1:8" x14ac:dyDescent="0.35">
      <c r="A5" s="27" t="s">
        <v>81</v>
      </c>
      <c r="B5" s="27" t="s">
        <v>82</v>
      </c>
      <c r="C5" s="27" t="s">
        <v>79</v>
      </c>
      <c r="D5" s="24">
        <v>210540</v>
      </c>
      <c r="E5" s="24">
        <v>208560</v>
      </c>
      <c r="F5" s="24"/>
      <c r="G5" s="24">
        <f>E5+F5</f>
        <v>208560</v>
      </c>
      <c r="H5" s="89">
        <f>D5-G5</f>
        <v>1980</v>
      </c>
    </row>
    <row r="6" spans="1:8" x14ac:dyDescent="0.35">
      <c r="A6" s="27" t="s">
        <v>84</v>
      </c>
      <c r="B6" s="27" t="s">
        <v>86</v>
      </c>
      <c r="C6" s="27" t="s">
        <v>79</v>
      </c>
      <c r="D6" s="24">
        <v>50000</v>
      </c>
      <c r="E6" s="24">
        <v>30000</v>
      </c>
      <c r="F6" s="24">
        <v>20000</v>
      </c>
      <c r="G6" s="24">
        <f t="shared" ref="G6:G7" si="0">E6+F6</f>
        <v>50000</v>
      </c>
      <c r="H6" s="89">
        <f t="shared" ref="H6:H8" si="1">D6-G6</f>
        <v>0</v>
      </c>
    </row>
    <row r="7" spans="1:8" x14ac:dyDescent="0.35">
      <c r="A7" s="27"/>
      <c r="B7" s="27" t="s">
        <v>87</v>
      </c>
      <c r="C7" s="27" t="s">
        <v>79</v>
      </c>
      <c r="D7" s="24">
        <v>25000</v>
      </c>
      <c r="E7" s="24">
        <v>23200</v>
      </c>
      <c r="F7" s="24"/>
      <c r="G7" s="24">
        <f t="shared" si="0"/>
        <v>23200</v>
      </c>
      <c r="H7" s="89">
        <f t="shared" si="1"/>
        <v>1800</v>
      </c>
    </row>
    <row r="8" spans="1:8" x14ac:dyDescent="0.35">
      <c r="A8" s="27"/>
      <c r="B8" s="27"/>
      <c r="C8" s="27"/>
      <c r="D8" s="24"/>
      <c r="E8" s="24"/>
      <c r="F8" s="24"/>
      <c r="G8" s="24"/>
      <c r="H8" s="89">
        <f t="shared" si="1"/>
        <v>0</v>
      </c>
    </row>
    <row r="9" spans="1:8" x14ac:dyDescent="0.35">
      <c r="A9" s="27"/>
      <c r="B9" s="27"/>
      <c r="C9" s="27"/>
      <c r="D9" s="24"/>
      <c r="E9" s="24"/>
      <c r="F9" s="24"/>
      <c r="G9" s="24"/>
    </row>
    <row r="10" spans="1:8" x14ac:dyDescent="0.35">
      <c r="A10" s="66"/>
      <c r="B10" s="66"/>
      <c r="C10" s="66"/>
      <c r="D10" s="25"/>
      <c r="E10" s="25"/>
      <c r="F10" s="25"/>
      <c r="G10" s="25"/>
    </row>
    <row r="11" spans="1:8" s="2" customFormat="1" x14ac:dyDescent="0.35">
      <c r="A11" s="157" t="s">
        <v>51</v>
      </c>
      <c r="B11" s="157"/>
      <c r="C11" s="157"/>
      <c r="D11" s="30">
        <f t="shared" ref="D11" si="2">SUM(D5:D10)</f>
        <v>285540</v>
      </c>
      <c r="E11" s="30">
        <f>SUM(E5:E10)</f>
        <v>261760</v>
      </c>
      <c r="F11" s="30">
        <f t="shared" ref="F11:G11" si="3">SUM(F5:F10)</f>
        <v>20000</v>
      </c>
      <c r="G11" s="30">
        <f t="shared" si="3"/>
        <v>281760</v>
      </c>
      <c r="H11" s="90"/>
    </row>
  </sheetData>
  <mergeCells count="4">
    <mergeCell ref="A1:G1"/>
    <mergeCell ref="A2:G2"/>
    <mergeCell ref="A3:G3"/>
    <mergeCell ref="A11:C11"/>
  </mergeCells>
  <pageMargins left="0.9055118110236221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I10" sqref="I10"/>
    </sheetView>
  </sheetViews>
  <sheetFormatPr defaultRowHeight="21" x14ac:dyDescent="0.35"/>
  <cols>
    <col min="1" max="2" width="9" style="1"/>
    <col min="3" max="3" width="72.25" style="1" customWidth="1"/>
    <col min="4" max="4" width="9.5" style="1" customWidth="1"/>
    <col min="5" max="5" width="9" style="1" customWidth="1"/>
    <col min="6" max="16384" width="9" style="1"/>
  </cols>
  <sheetData>
    <row r="1" spans="1:3" x14ac:dyDescent="0.35">
      <c r="A1" s="150" t="s">
        <v>142</v>
      </c>
      <c r="B1" s="150"/>
      <c r="C1" s="150"/>
    </row>
    <row r="2" spans="1:3" x14ac:dyDescent="0.35">
      <c r="A2" s="150" t="s">
        <v>25</v>
      </c>
      <c r="B2" s="150"/>
      <c r="C2" s="150"/>
    </row>
    <row r="3" spans="1:3" x14ac:dyDescent="0.35">
      <c r="A3" s="150" t="s">
        <v>26</v>
      </c>
      <c r="B3" s="150"/>
      <c r="C3" s="150"/>
    </row>
    <row r="4" spans="1:3" x14ac:dyDescent="0.35">
      <c r="A4" s="2" t="s">
        <v>27</v>
      </c>
    </row>
    <row r="5" spans="1:3" x14ac:dyDescent="0.35">
      <c r="B5" s="1" t="s">
        <v>143</v>
      </c>
    </row>
    <row r="6" spans="1:3" x14ac:dyDescent="0.35">
      <c r="A6" s="1" t="s">
        <v>144</v>
      </c>
    </row>
    <row r="7" spans="1:3" x14ac:dyDescent="0.35">
      <c r="A7" s="1" t="s">
        <v>145</v>
      </c>
    </row>
    <row r="8" spans="1:3" x14ac:dyDescent="0.35">
      <c r="A8" s="1" t="s">
        <v>146</v>
      </c>
    </row>
    <row r="9" spans="1:3" x14ac:dyDescent="0.35">
      <c r="A9" s="1" t="s">
        <v>147</v>
      </c>
    </row>
    <row r="10" spans="1:3" x14ac:dyDescent="0.35">
      <c r="A10" s="2" t="s">
        <v>28</v>
      </c>
    </row>
    <row r="11" spans="1:3" x14ac:dyDescent="0.35">
      <c r="B11" s="2" t="s">
        <v>29</v>
      </c>
    </row>
    <row r="12" spans="1:3" x14ac:dyDescent="0.35">
      <c r="B12" s="1" t="s">
        <v>31</v>
      </c>
    </row>
    <row r="13" spans="1:3" x14ac:dyDescent="0.35">
      <c r="A13" s="1" t="s">
        <v>41</v>
      </c>
    </row>
    <row r="14" spans="1:3" x14ac:dyDescent="0.35">
      <c r="A14" s="1" t="s">
        <v>242</v>
      </c>
    </row>
    <row r="15" spans="1:3" x14ac:dyDescent="0.35">
      <c r="B15" s="2" t="s">
        <v>30</v>
      </c>
    </row>
    <row r="16" spans="1:3" x14ac:dyDescent="0.35">
      <c r="B16" s="1" t="s">
        <v>240</v>
      </c>
    </row>
    <row r="17" spans="2:2" x14ac:dyDescent="0.35">
      <c r="B17" s="1" t="s">
        <v>241</v>
      </c>
    </row>
  </sheetData>
  <mergeCells count="3">
    <mergeCell ref="A1:C1"/>
    <mergeCell ref="A2:C2"/>
    <mergeCell ref="A3:C3"/>
  </mergeCells>
  <pageMargins left="0.70866141732283472" right="0" top="0.74803149606299213" bottom="0.55118110236220474" header="0.31496062992125984" footer="0.31496062992125984"/>
  <pageSetup paperSize="9" scale="90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view="pageBreakPreview" zoomScale="60" zoomScaleNormal="100" workbookViewId="0">
      <selection activeCell="B18" sqref="B18"/>
    </sheetView>
  </sheetViews>
  <sheetFormatPr defaultRowHeight="21" x14ac:dyDescent="0.35"/>
  <cols>
    <col min="1" max="1" width="13.875" style="1" customWidth="1"/>
    <col min="2" max="2" width="22.375" style="1" customWidth="1"/>
    <col min="3" max="3" width="26" style="1" customWidth="1"/>
    <col min="4" max="5" width="21.875" style="4" customWidth="1"/>
    <col min="6" max="6" width="15.75" style="4" customWidth="1"/>
    <col min="7" max="7" width="17" style="92" customWidth="1"/>
    <col min="8" max="16384" width="9" style="1"/>
  </cols>
  <sheetData>
    <row r="1" spans="1:7" s="2" customFormat="1" x14ac:dyDescent="0.35">
      <c r="A1" s="150" t="s">
        <v>142</v>
      </c>
      <c r="B1" s="150"/>
      <c r="C1" s="150"/>
      <c r="D1" s="150"/>
      <c r="E1" s="150"/>
      <c r="F1" s="150"/>
      <c r="G1" s="90"/>
    </row>
    <row r="2" spans="1:7" s="2" customFormat="1" x14ac:dyDescent="0.35">
      <c r="A2" s="150" t="s">
        <v>185</v>
      </c>
      <c r="B2" s="150"/>
      <c r="C2" s="150"/>
      <c r="D2" s="150"/>
      <c r="E2" s="150"/>
      <c r="F2" s="150"/>
      <c r="G2" s="90"/>
    </row>
    <row r="3" spans="1:7" s="2" customFormat="1" x14ac:dyDescent="0.35">
      <c r="A3" s="150" t="s">
        <v>75</v>
      </c>
      <c r="B3" s="150"/>
      <c r="C3" s="150"/>
      <c r="D3" s="150"/>
      <c r="E3" s="150"/>
      <c r="F3" s="150"/>
      <c r="G3" s="90"/>
    </row>
    <row r="4" spans="1:7" s="69" customFormat="1" x14ac:dyDescent="0.2">
      <c r="A4" s="98" t="s">
        <v>76</v>
      </c>
      <c r="B4" s="98" t="s">
        <v>55</v>
      </c>
      <c r="C4" s="98" t="s">
        <v>52</v>
      </c>
      <c r="D4" s="67" t="s">
        <v>77</v>
      </c>
      <c r="E4" s="67" t="s">
        <v>186</v>
      </c>
      <c r="F4" s="68" t="s">
        <v>51</v>
      </c>
      <c r="G4" s="93"/>
    </row>
    <row r="5" spans="1:7" x14ac:dyDescent="0.35">
      <c r="A5" s="27" t="s">
        <v>84</v>
      </c>
      <c r="B5" s="27" t="s">
        <v>86</v>
      </c>
      <c r="C5" s="27" t="s">
        <v>79</v>
      </c>
      <c r="D5" s="24">
        <v>463500</v>
      </c>
      <c r="E5" s="24">
        <v>358500</v>
      </c>
      <c r="F5" s="24">
        <f>E5</f>
        <v>358500</v>
      </c>
      <c r="G5" s="89">
        <f>D5-F5</f>
        <v>105000</v>
      </c>
    </row>
    <row r="6" spans="1:7" x14ac:dyDescent="0.35">
      <c r="A6" s="27"/>
      <c r="B6" s="27" t="s">
        <v>87</v>
      </c>
      <c r="C6" s="27" t="s">
        <v>79</v>
      </c>
      <c r="D6" s="24">
        <v>5000</v>
      </c>
      <c r="E6" s="24"/>
      <c r="F6" s="24">
        <f>E6</f>
        <v>0</v>
      </c>
      <c r="G6" s="89">
        <f>D6-F6</f>
        <v>5000</v>
      </c>
    </row>
    <row r="7" spans="1:7" x14ac:dyDescent="0.35">
      <c r="A7" s="27"/>
      <c r="B7" s="27" t="s">
        <v>88</v>
      </c>
      <c r="C7" s="27" t="s">
        <v>79</v>
      </c>
      <c r="D7" s="24">
        <v>500000</v>
      </c>
      <c r="E7" s="24">
        <v>368389.16</v>
      </c>
      <c r="F7" s="24">
        <f t="shared" ref="F7:F8" si="0">E7</f>
        <v>368389.16</v>
      </c>
      <c r="G7" s="89">
        <f>D7-F7</f>
        <v>131610.84000000003</v>
      </c>
    </row>
    <row r="8" spans="1:7" x14ac:dyDescent="0.35">
      <c r="A8" s="27" t="s">
        <v>89</v>
      </c>
      <c r="B8" s="27" t="s">
        <v>60</v>
      </c>
      <c r="C8" s="27" t="s">
        <v>79</v>
      </c>
      <c r="D8" s="24">
        <v>200000</v>
      </c>
      <c r="E8" s="24">
        <v>200000</v>
      </c>
      <c r="F8" s="24">
        <f t="shared" si="0"/>
        <v>200000</v>
      </c>
      <c r="G8" s="89">
        <f>D8-F8</f>
        <v>0</v>
      </c>
    </row>
    <row r="9" spans="1:7" x14ac:dyDescent="0.35">
      <c r="A9" s="27"/>
      <c r="B9" s="27"/>
      <c r="C9" s="27"/>
      <c r="D9" s="24"/>
      <c r="E9" s="24"/>
      <c r="F9" s="24"/>
    </row>
    <row r="10" spans="1:7" x14ac:dyDescent="0.35">
      <c r="A10" s="66"/>
      <c r="B10" s="66"/>
      <c r="C10" s="66"/>
      <c r="D10" s="25"/>
      <c r="E10" s="25"/>
      <c r="F10" s="25"/>
    </row>
    <row r="11" spans="1:7" s="2" customFormat="1" x14ac:dyDescent="0.35">
      <c r="A11" s="157" t="s">
        <v>51</v>
      </c>
      <c r="B11" s="157"/>
      <c r="C11" s="157"/>
      <c r="D11" s="30">
        <f t="shared" ref="D11" si="1">SUM(D5:D10)</f>
        <v>1168500</v>
      </c>
      <c r="E11" s="30">
        <f t="shared" ref="E11" si="2">SUM(E5:E10)</f>
        <v>926889.15999999992</v>
      </c>
      <c r="F11" s="30">
        <f t="shared" ref="F11" si="3">SUM(F5:F10)</f>
        <v>926889.15999999992</v>
      </c>
      <c r="G11" s="90"/>
    </row>
  </sheetData>
  <mergeCells count="4">
    <mergeCell ref="A1:F1"/>
    <mergeCell ref="A2:F2"/>
    <mergeCell ref="A3:F3"/>
    <mergeCell ref="A11:C11"/>
  </mergeCells>
  <pageMargins left="0.70866141732283472" right="0.19685039370078741" top="0.74803149606299213" bottom="0.74803149606299213" header="0.31496062992125984" footer="0.31496062992125984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view="pageBreakPreview" zoomScale="6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25" sqref="E25"/>
    </sheetView>
  </sheetViews>
  <sheetFormatPr defaultRowHeight="21" x14ac:dyDescent="0.35"/>
  <cols>
    <col min="1" max="1" width="10.5" style="133" customWidth="1"/>
    <col min="2" max="2" width="17.625" style="133" customWidth="1"/>
    <col min="3" max="3" width="10.25" style="133" customWidth="1"/>
    <col min="4" max="4" width="12.625" style="125" customWidth="1"/>
    <col min="5" max="5" width="11.125" style="125" customWidth="1"/>
    <col min="6" max="6" width="12.625" style="125" customWidth="1"/>
    <col min="7" max="7" width="12.125" style="125" customWidth="1"/>
    <col min="8" max="8" width="11.75" style="125" customWidth="1"/>
    <col min="9" max="9" width="12.5" style="125" customWidth="1"/>
    <col min="10" max="10" width="10.875" style="125" customWidth="1"/>
    <col min="11" max="11" width="11.125" style="125" customWidth="1"/>
    <col min="12" max="12" width="13.625" style="125" customWidth="1"/>
    <col min="13" max="13" width="11.875" style="125" customWidth="1"/>
    <col min="14" max="14" width="12.25" style="125" customWidth="1"/>
    <col min="15" max="15" width="12" style="125" customWidth="1"/>
    <col min="16" max="16" width="12.5" style="125" customWidth="1"/>
    <col min="17" max="16384" width="9" style="133"/>
  </cols>
  <sheetData>
    <row r="1" spans="1:16" s="128" customFormat="1" x14ac:dyDescent="0.35">
      <c r="A1" s="158" t="s">
        <v>142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s="128" customFormat="1" x14ac:dyDescent="0.35">
      <c r="A2" s="158" t="s">
        <v>110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16" s="128" customFormat="1" x14ac:dyDescent="0.35">
      <c r="A3" s="158" t="s">
        <v>75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1:16" s="129" customFormat="1" x14ac:dyDescent="0.2">
      <c r="A4" s="160" t="s">
        <v>76</v>
      </c>
      <c r="B4" s="160" t="s">
        <v>55</v>
      </c>
      <c r="C4" s="160" t="s">
        <v>52</v>
      </c>
      <c r="D4" s="162" t="s">
        <v>53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4"/>
    </row>
    <row r="5" spans="1:16" s="129" customFormat="1" x14ac:dyDescent="0.2">
      <c r="A5" s="161"/>
      <c r="B5" s="161"/>
      <c r="C5" s="161"/>
      <c r="D5" s="130" t="s">
        <v>111</v>
      </c>
      <c r="E5" s="130" t="s">
        <v>112</v>
      </c>
      <c r="F5" s="130" t="s">
        <v>113</v>
      </c>
      <c r="G5" s="130" t="s">
        <v>114</v>
      </c>
      <c r="H5" s="130" t="s">
        <v>115</v>
      </c>
      <c r="I5" s="130" t="s">
        <v>116</v>
      </c>
      <c r="J5" s="130" t="s">
        <v>117</v>
      </c>
      <c r="K5" s="130" t="s">
        <v>135</v>
      </c>
      <c r="L5" s="130" t="s">
        <v>118</v>
      </c>
      <c r="M5" s="130" t="s">
        <v>119</v>
      </c>
      <c r="N5" s="130" t="s">
        <v>187</v>
      </c>
      <c r="O5" s="130" t="s">
        <v>78</v>
      </c>
      <c r="P5" s="130" t="s">
        <v>51</v>
      </c>
    </row>
    <row r="6" spans="1:16" x14ac:dyDescent="0.35">
      <c r="A6" s="131" t="s">
        <v>120</v>
      </c>
      <c r="B6" s="132"/>
      <c r="C6" s="13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</row>
    <row r="7" spans="1:16" x14ac:dyDescent="0.35">
      <c r="A7" s="132" t="s">
        <v>81</v>
      </c>
      <c r="B7" s="132" t="s">
        <v>83</v>
      </c>
      <c r="C7" s="132" t="s">
        <v>79</v>
      </c>
      <c r="D7" s="122">
        <f>รายจ่ายตามแผนงานบริหารงานทั่วไป!G5</f>
        <v>2618500</v>
      </c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>
        <f>SUM(D7:O7)</f>
        <v>2618500</v>
      </c>
    </row>
    <row r="8" spans="1:16" x14ac:dyDescent="0.35">
      <c r="A8" s="132"/>
      <c r="B8" s="132" t="s">
        <v>82</v>
      </c>
      <c r="C8" s="132" t="s">
        <v>79</v>
      </c>
      <c r="D8" s="122">
        <f>รายจ่ายตามแผนงานบริหารงานทั่วไป!G6</f>
        <v>3558080</v>
      </c>
      <c r="E8" s="122">
        <f>รายจ่ายตามแผนงานรักษาความสงบ!G5</f>
        <v>359420</v>
      </c>
      <c r="F8" s="122">
        <f>รายจ่ายตามแผนงานการศึกษา!G5</f>
        <v>2904590</v>
      </c>
      <c r="G8" s="122"/>
      <c r="H8" s="122">
        <f>รายจ่ายตามแผนงานสังคมสงเคราะห์!F5</f>
        <v>540960</v>
      </c>
      <c r="I8" s="122">
        <f>รายจ่ายตามแผนงานเคหะฯ!G5</f>
        <v>496385</v>
      </c>
      <c r="J8" s="122"/>
      <c r="K8" s="122">
        <f>รายจ่ายตามแผนงานการศาสนา!I5</f>
        <v>162240</v>
      </c>
      <c r="L8" s="122">
        <f>รายจ่ายตามแผนอุตสาหกรรมการโยธา!G5</f>
        <v>761835</v>
      </c>
      <c r="M8" s="122">
        <f>รายจ่ายตามแผนงานการเกษตร!G5</f>
        <v>208560</v>
      </c>
      <c r="N8" s="122"/>
      <c r="O8" s="122"/>
      <c r="P8" s="122">
        <f t="shared" ref="P8:P16" si="0">SUM(D8:O8)</f>
        <v>8992070</v>
      </c>
    </row>
    <row r="9" spans="1:16" x14ac:dyDescent="0.35">
      <c r="A9" s="132" t="s">
        <v>84</v>
      </c>
      <c r="B9" s="132" t="s">
        <v>85</v>
      </c>
      <c r="C9" s="132" t="s">
        <v>79</v>
      </c>
      <c r="D9" s="122">
        <f>รายจ่ายตามแผนงานบริหารงานทั่วไป!G7</f>
        <v>243362</v>
      </c>
      <c r="E9" s="122"/>
      <c r="F9" s="122">
        <f>รายจ่ายตามแผนงานการศึกษา!G6</f>
        <v>32150</v>
      </c>
      <c r="G9" s="122"/>
      <c r="H9" s="122">
        <f>รายจ่ายตามแผนงานสังคมสงเคราะห์!F6</f>
        <v>55100</v>
      </c>
      <c r="I9" s="122"/>
      <c r="J9" s="122"/>
      <c r="K9" s="122"/>
      <c r="L9" s="122">
        <f>รายจ่ายตามแผนอุตสาหกรรมการโยธา!G6</f>
        <v>17150</v>
      </c>
      <c r="M9" s="122"/>
      <c r="N9" s="122"/>
      <c r="O9" s="122"/>
      <c r="P9" s="122">
        <f t="shared" si="0"/>
        <v>347762</v>
      </c>
    </row>
    <row r="10" spans="1:16" x14ac:dyDescent="0.35">
      <c r="A10" s="132"/>
      <c r="B10" s="132" t="s">
        <v>86</v>
      </c>
      <c r="C10" s="132" t="s">
        <v>79</v>
      </c>
      <c r="D10" s="122">
        <f>รายจ่ายตามแผนงานบริหารงานทั่วไป!G8</f>
        <v>840772.76</v>
      </c>
      <c r="E10" s="122">
        <f>รายจ่ายตามแผนงานรักษาความสงบ!G6</f>
        <v>166800</v>
      </c>
      <c r="F10" s="122">
        <f>รายจ่ายตามแผนงานการศึกษา!G7</f>
        <v>1117672</v>
      </c>
      <c r="G10" s="122">
        <f>รายจ่ายตามแผนงานสาธาฯ!F5</f>
        <v>432510</v>
      </c>
      <c r="H10" s="122">
        <f>รายจ่ายตามแผนงานสังคมสงเคราะห์!F7</f>
        <v>255519</v>
      </c>
      <c r="I10" s="122">
        <f>รายจ่ายตามแผนงานเคหะฯ!G6</f>
        <v>432000</v>
      </c>
      <c r="J10" s="122"/>
      <c r="K10" s="122">
        <f>รายจ่ายตามแผนงานการศาสนา!I6</f>
        <v>170000</v>
      </c>
      <c r="L10" s="122">
        <f>รายจ่ายตามแผนอุตสาหกรรมการโยธา!G7</f>
        <v>49910</v>
      </c>
      <c r="M10" s="122">
        <f>รายจ่ายตามแผนงานการเกษตร!G6</f>
        <v>50000</v>
      </c>
      <c r="N10" s="122">
        <f>รายจ่ายตามแผนงานการพาณิชย์!F5</f>
        <v>358500</v>
      </c>
      <c r="O10" s="122"/>
      <c r="P10" s="122">
        <f t="shared" si="0"/>
        <v>3873683.76</v>
      </c>
    </row>
    <row r="11" spans="1:16" x14ac:dyDescent="0.35">
      <c r="A11" s="132"/>
      <c r="B11" s="132" t="s">
        <v>87</v>
      </c>
      <c r="C11" s="132" t="s">
        <v>79</v>
      </c>
      <c r="D11" s="122">
        <f>รายจ่ายตามแผนงานบริหารงานทั่วไป!G9</f>
        <v>533294.64</v>
      </c>
      <c r="E11" s="122"/>
      <c r="F11" s="122">
        <f>รายจ่ายตามแผนงานการศึกษา!G8</f>
        <v>996774.22</v>
      </c>
      <c r="G11" s="122">
        <f>รายจ่ายตามแผนงานสาธาฯ!F6</f>
        <v>16800</v>
      </c>
      <c r="H11" s="122"/>
      <c r="I11" s="122">
        <f>รายจ่ายตามแผนงานเคหะฯ!G7</f>
        <v>27310</v>
      </c>
      <c r="J11" s="122"/>
      <c r="K11" s="122"/>
      <c r="L11" s="122">
        <f>รายจ่ายตามแผนอุตสาหกรรมการโยธา!G8</f>
        <v>218020</v>
      </c>
      <c r="M11" s="122">
        <f>รายจ่ายตามแผนงานการเกษตร!G7</f>
        <v>23200</v>
      </c>
      <c r="N11" s="122"/>
      <c r="O11" s="122"/>
      <c r="P11" s="122">
        <f t="shared" si="0"/>
        <v>1815398.8599999999</v>
      </c>
    </row>
    <row r="12" spans="1:16" x14ac:dyDescent="0.35">
      <c r="A12" s="132"/>
      <c r="B12" s="132" t="s">
        <v>88</v>
      </c>
      <c r="C12" s="132" t="s">
        <v>79</v>
      </c>
      <c r="D12" s="122">
        <f>รายจ่ายตามแผนงานบริหารงานทั่วไป!G10</f>
        <v>325155.46999999997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>
        <f>รายจ่ายตามแผนงานการพาณิชย์!F7</f>
        <v>368389.16</v>
      </c>
      <c r="O12" s="122"/>
      <c r="P12" s="122">
        <f t="shared" si="0"/>
        <v>693544.62999999989</v>
      </c>
    </row>
    <row r="13" spans="1:16" x14ac:dyDescent="0.35">
      <c r="A13" s="132" t="s">
        <v>89</v>
      </c>
      <c r="B13" s="132" t="s">
        <v>90</v>
      </c>
      <c r="C13" s="132" t="s">
        <v>79</v>
      </c>
      <c r="D13" s="122">
        <f>รายจ่ายตามแผนงานบริหารงานทั่วไป!G11</f>
        <v>188950</v>
      </c>
      <c r="E13" s="134">
        <f>รายจ่ายตามแผนงานรักษาความสงบ!G8</f>
        <v>288000</v>
      </c>
      <c r="F13" s="122"/>
      <c r="G13" s="122">
        <f>รายจ่ายตามแผนงานสาธาฯ!F7</f>
        <v>15000</v>
      </c>
      <c r="H13" s="122"/>
      <c r="I13" s="122"/>
      <c r="J13" s="122"/>
      <c r="K13" s="122">
        <f>รายจ่ายตามแผนงานการศาสนา!I8</f>
        <v>25500</v>
      </c>
      <c r="L13" s="122">
        <f>รายจ่ายตามแผนอุตสาหกรรมการโยธา!G9</f>
        <v>266000</v>
      </c>
      <c r="M13" s="122"/>
      <c r="N13" s="122"/>
      <c r="O13" s="122"/>
      <c r="P13" s="122">
        <f t="shared" si="0"/>
        <v>783450</v>
      </c>
    </row>
    <row r="14" spans="1:16" x14ac:dyDescent="0.35">
      <c r="A14" s="132"/>
      <c r="B14" s="132" t="s">
        <v>60</v>
      </c>
      <c r="C14" s="132" t="s">
        <v>79</v>
      </c>
      <c r="D14" s="122"/>
      <c r="E14" s="122"/>
      <c r="F14" s="122">
        <f>รายจ่ายตามแผนงานการศึกษา!G9</f>
        <v>33000</v>
      </c>
      <c r="G14" s="122"/>
      <c r="H14" s="122">
        <f>รายจ่ายตามแผนงานสังคมสงเคราะห์!F8</f>
        <v>100000</v>
      </c>
      <c r="I14" s="122">
        <f>รายจ่ายตามแผนงานเคหะฯ!G8</f>
        <v>50000</v>
      </c>
      <c r="J14" s="122"/>
      <c r="K14" s="122"/>
      <c r="L14" s="134">
        <f>รายจ่ายตามแผนอุตสาหกรรมการโยธา!G10</f>
        <v>1753325.68</v>
      </c>
      <c r="M14" s="122"/>
      <c r="N14" s="122">
        <f>รายจ่ายตามแผนงานการพาณิชย์!F8</f>
        <v>200000</v>
      </c>
      <c r="O14" s="122"/>
      <c r="P14" s="122">
        <f t="shared" si="0"/>
        <v>2136325.6799999997</v>
      </c>
    </row>
    <row r="15" spans="1:16" x14ac:dyDescent="0.35">
      <c r="A15" s="132" t="s">
        <v>91</v>
      </c>
      <c r="B15" s="132" t="s">
        <v>92</v>
      </c>
      <c r="C15" s="132" t="s">
        <v>79</v>
      </c>
      <c r="D15" s="122"/>
      <c r="E15" s="122"/>
      <c r="F15" s="122">
        <f>รายจ่ายตามแผนงานการศึกษา!G10</f>
        <v>1741000</v>
      </c>
      <c r="G15" s="122">
        <f>รายจ่ายตามแผนงานสาธาฯ!F8</f>
        <v>20000</v>
      </c>
      <c r="H15" s="122"/>
      <c r="I15" s="122">
        <f>รายจ่ายตามแผนงานเคหะฯ!G9</f>
        <v>1297309.77</v>
      </c>
      <c r="J15" s="122"/>
      <c r="K15" s="122">
        <f>รายจ่ายตามแผนงานการศาสนา!I9</f>
        <v>190000</v>
      </c>
      <c r="L15" s="122"/>
      <c r="M15" s="122"/>
      <c r="N15" s="122"/>
      <c r="O15" s="122"/>
      <c r="P15" s="122">
        <f t="shared" si="0"/>
        <v>3248309.77</v>
      </c>
    </row>
    <row r="16" spans="1:16" x14ac:dyDescent="0.35">
      <c r="A16" s="132" t="s">
        <v>78</v>
      </c>
      <c r="B16" s="132" t="s">
        <v>78</v>
      </c>
      <c r="C16" s="132" t="s">
        <v>79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>
        <f>รายจ่ายแผนงานงกลาง!F20</f>
        <v>7060292.96</v>
      </c>
      <c r="P16" s="122">
        <f t="shared" si="0"/>
        <v>7060292.96</v>
      </c>
    </row>
    <row r="17" spans="1:16" x14ac:dyDescent="0.35">
      <c r="A17" s="132"/>
      <c r="B17" s="132"/>
      <c r="C17" s="13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</row>
    <row r="18" spans="1:16" x14ac:dyDescent="0.35">
      <c r="A18" s="132"/>
      <c r="B18" s="132"/>
      <c r="C18" s="13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</row>
    <row r="19" spans="1:16" x14ac:dyDescent="0.35">
      <c r="A19" s="135"/>
      <c r="B19" s="135"/>
      <c r="C19" s="135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</row>
    <row r="20" spans="1:16" s="138" customFormat="1" x14ac:dyDescent="0.35">
      <c r="A20" s="159" t="s">
        <v>51</v>
      </c>
      <c r="B20" s="159"/>
      <c r="C20" s="159"/>
      <c r="D20" s="137">
        <f>SUM(D6:D19)</f>
        <v>8308114.8699999992</v>
      </c>
      <c r="E20" s="137">
        <f>SUM(E5:E19)</f>
        <v>814220</v>
      </c>
      <c r="F20" s="137">
        <f t="shared" ref="F20:O20" si="1">SUM(F5:F19)</f>
        <v>6825186.2199999997</v>
      </c>
      <c r="G20" s="137">
        <f t="shared" si="1"/>
        <v>484310</v>
      </c>
      <c r="H20" s="137">
        <f t="shared" si="1"/>
        <v>951579</v>
      </c>
      <c r="I20" s="137">
        <f t="shared" si="1"/>
        <v>2303004.77</v>
      </c>
      <c r="J20" s="137">
        <f t="shared" si="1"/>
        <v>0</v>
      </c>
      <c r="K20" s="137">
        <f t="shared" si="1"/>
        <v>547740</v>
      </c>
      <c r="L20" s="137">
        <f t="shared" si="1"/>
        <v>3066240.6799999997</v>
      </c>
      <c r="M20" s="137">
        <f t="shared" si="1"/>
        <v>281760</v>
      </c>
      <c r="N20" s="137">
        <f t="shared" si="1"/>
        <v>926889.15999999992</v>
      </c>
      <c r="O20" s="137">
        <f t="shared" si="1"/>
        <v>7060292.96</v>
      </c>
      <c r="P20" s="137">
        <f>SUM(P5:P19)</f>
        <v>31569337.66</v>
      </c>
    </row>
    <row r="21" spans="1:16" x14ac:dyDescent="0.35">
      <c r="A21" s="127"/>
    </row>
  </sheetData>
  <mergeCells count="8">
    <mergeCell ref="A1:P1"/>
    <mergeCell ref="A2:P2"/>
    <mergeCell ref="A3:P3"/>
    <mergeCell ref="A20:C20"/>
    <mergeCell ref="A4:A5"/>
    <mergeCell ref="B4:B5"/>
    <mergeCell ref="C4:C5"/>
    <mergeCell ref="D4:P4"/>
  </mergeCells>
  <pageMargins left="0" right="0" top="0.55118110236220474" bottom="0.15748031496062992" header="0.31496062992125984" footer="0.31496062992125984"/>
  <pageSetup paperSize="9" scale="6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="60" zoomScaleNormal="100" workbookViewId="0">
      <selection activeCell="O21" sqref="O21"/>
    </sheetView>
  </sheetViews>
  <sheetFormatPr defaultRowHeight="21" x14ac:dyDescent="0.35"/>
  <cols>
    <col min="1" max="1" width="29.625" style="1" customWidth="1"/>
    <col min="2" max="2" width="14.375" style="1" customWidth="1"/>
    <col min="3" max="3" width="14.625" style="1" customWidth="1"/>
    <col min="4" max="4" width="14.125" style="4" customWidth="1"/>
    <col min="5" max="6" width="13.75" style="4" customWidth="1"/>
    <col min="7" max="7" width="12.125" style="4" customWidth="1"/>
    <col min="8" max="8" width="13.125" style="4" customWidth="1"/>
    <col min="9" max="9" width="13.625" style="4" customWidth="1"/>
    <col min="10" max="10" width="12.375" style="4" customWidth="1"/>
    <col min="11" max="11" width="13.5" style="4" customWidth="1"/>
    <col min="12" max="12" width="12.125" style="4" customWidth="1"/>
    <col min="13" max="13" width="12.375" style="4" customWidth="1"/>
    <col min="14" max="14" width="12" style="125" customWidth="1"/>
    <col min="15" max="15" width="19.625" style="82" customWidth="1"/>
    <col min="16" max="16" width="13.625" style="82" customWidth="1"/>
    <col min="17" max="16384" width="9" style="1"/>
  </cols>
  <sheetData>
    <row r="1" spans="1:16" s="2" customFormat="1" x14ac:dyDescent="0.35">
      <c r="A1" s="150" t="s">
        <v>142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80"/>
      <c r="P1" s="80"/>
    </row>
    <row r="2" spans="1:16" s="2" customFormat="1" x14ac:dyDescent="0.35">
      <c r="A2" s="150" t="s">
        <v>121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80"/>
      <c r="P2" s="80"/>
    </row>
    <row r="3" spans="1:16" s="2" customFormat="1" x14ac:dyDescent="0.35">
      <c r="A3" s="166" t="s">
        <v>75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80"/>
      <c r="P3" s="80"/>
    </row>
    <row r="4" spans="1:16" s="72" customFormat="1" ht="63" x14ac:dyDescent="0.2">
      <c r="A4" s="74" t="s">
        <v>122</v>
      </c>
      <c r="B4" s="74" t="s">
        <v>77</v>
      </c>
      <c r="C4" s="74" t="s">
        <v>188</v>
      </c>
      <c r="D4" s="67" t="s">
        <v>111</v>
      </c>
      <c r="E4" s="67" t="s">
        <v>112</v>
      </c>
      <c r="F4" s="67" t="s">
        <v>113</v>
      </c>
      <c r="G4" s="67" t="s">
        <v>114</v>
      </c>
      <c r="H4" s="67" t="s">
        <v>115</v>
      </c>
      <c r="I4" s="67" t="s">
        <v>116</v>
      </c>
      <c r="J4" s="67" t="s">
        <v>135</v>
      </c>
      <c r="K4" s="67" t="s">
        <v>118</v>
      </c>
      <c r="L4" s="67" t="s">
        <v>119</v>
      </c>
      <c r="M4" s="67" t="s">
        <v>187</v>
      </c>
      <c r="N4" s="121" t="s">
        <v>78</v>
      </c>
      <c r="O4" s="81"/>
      <c r="P4" s="81"/>
    </row>
    <row r="5" spans="1:16" x14ac:dyDescent="0.35">
      <c r="A5" s="73" t="s">
        <v>120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122"/>
    </row>
    <row r="6" spans="1:16" x14ac:dyDescent="0.35">
      <c r="A6" s="27" t="s">
        <v>78</v>
      </c>
      <c r="B6" s="24">
        <v>7504790</v>
      </c>
      <c r="C6" s="24">
        <v>7060292.96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122">
        <v>7060292.96</v>
      </c>
      <c r="O6" s="82">
        <f>SUM(D6:N6)</f>
        <v>7060292.96</v>
      </c>
      <c r="P6" s="82">
        <f t="shared" ref="P6:P16" si="0">C6-O6</f>
        <v>0</v>
      </c>
    </row>
    <row r="7" spans="1:16" x14ac:dyDescent="0.35">
      <c r="A7" s="27" t="s">
        <v>83</v>
      </c>
      <c r="B7" s="24">
        <v>2618820</v>
      </c>
      <c r="C7" s="24">
        <v>2618500</v>
      </c>
      <c r="D7" s="24">
        <v>2618500</v>
      </c>
      <c r="E7" s="24"/>
      <c r="F7" s="24"/>
      <c r="G7" s="24"/>
      <c r="H7" s="24"/>
      <c r="I7" s="24"/>
      <c r="J7" s="24"/>
      <c r="K7" s="24"/>
      <c r="L7" s="24"/>
      <c r="M7" s="24"/>
      <c r="N7" s="122"/>
      <c r="O7" s="82">
        <f t="shared" ref="O7:O15" si="1">SUM(D7:N7)</f>
        <v>2618500</v>
      </c>
      <c r="P7" s="82">
        <f t="shared" si="0"/>
        <v>0</v>
      </c>
    </row>
    <row r="8" spans="1:16" x14ac:dyDescent="0.35">
      <c r="A8" s="27" t="s">
        <v>82</v>
      </c>
      <c r="B8" s="24">
        <v>10140422</v>
      </c>
      <c r="C8" s="24">
        <v>8992070</v>
      </c>
      <c r="D8" s="24">
        <v>3558080</v>
      </c>
      <c r="E8" s="24">
        <v>359420</v>
      </c>
      <c r="F8" s="24">
        <v>2904590</v>
      </c>
      <c r="G8" s="24"/>
      <c r="H8" s="24">
        <v>540960</v>
      </c>
      <c r="I8" s="24">
        <v>496385</v>
      </c>
      <c r="J8" s="24">
        <v>162240</v>
      </c>
      <c r="K8" s="24">
        <v>761835</v>
      </c>
      <c r="L8" s="24">
        <v>208560</v>
      </c>
      <c r="M8" s="24"/>
      <c r="N8" s="122"/>
      <c r="O8" s="82">
        <f t="shared" si="1"/>
        <v>8992070</v>
      </c>
      <c r="P8" s="82">
        <f t="shared" si="0"/>
        <v>0</v>
      </c>
    </row>
    <row r="9" spans="1:16" x14ac:dyDescent="0.35">
      <c r="A9" s="27" t="s">
        <v>85</v>
      </c>
      <c r="B9" s="24">
        <v>443800</v>
      </c>
      <c r="C9" s="24">
        <v>347762</v>
      </c>
      <c r="D9" s="24">
        <v>243362</v>
      </c>
      <c r="E9" s="24"/>
      <c r="F9" s="24">
        <v>32150</v>
      </c>
      <c r="G9" s="24"/>
      <c r="H9" s="24">
        <v>55100</v>
      </c>
      <c r="I9" s="24"/>
      <c r="J9" s="24"/>
      <c r="K9" s="24">
        <v>17150</v>
      </c>
      <c r="L9" s="24"/>
      <c r="M9" s="24"/>
      <c r="N9" s="122"/>
      <c r="O9" s="82">
        <f t="shared" si="1"/>
        <v>347762</v>
      </c>
      <c r="P9" s="82">
        <f t="shared" si="0"/>
        <v>0</v>
      </c>
    </row>
    <row r="10" spans="1:16" x14ac:dyDescent="0.35">
      <c r="A10" s="27" t="s">
        <v>86</v>
      </c>
      <c r="B10" s="24">
        <v>4789400</v>
      </c>
      <c r="C10" s="24">
        <v>3873683.76</v>
      </c>
      <c r="D10" s="24">
        <v>840772.76</v>
      </c>
      <c r="E10" s="24">
        <v>166800</v>
      </c>
      <c r="F10" s="24">
        <v>1117672</v>
      </c>
      <c r="G10" s="24">
        <v>432510</v>
      </c>
      <c r="H10" s="24">
        <v>255519</v>
      </c>
      <c r="I10" s="24">
        <v>432000</v>
      </c>
      <c r="J10" s="24">
        <v>170000</v>
      </c>
      <c r="K10" s="24">
        <v>49910</v>
      </c>
      <c r="L10" s="24">
        <v>50000</v>
      </c>
      <c r="M10" s="24">
        <v>358500</v>
      </c>
      <c r="N10" s="122"/>
      <c r="O10" s="82">
        <f t="shared" si="1"/>
        <v>3873683.76</v>
      </c>
      <c r="P10" s="82">
        <f t="shared" si="0"/>
        <v>0</v>
      </c>
    </row>
    <row r="11" spans="1:16" x14ac:dyDescent="0.35">
      <c r="A11" s="27" t="s">
        <v>87</v>
      </c>
      <c r="B11" s="24">
        <v>2378128</v>
      </c>
      <c r="C11" s="24">
        <v>1815398.86</v>
      </c>
      <c r="D11" s="24">
        <v>533294.64</v>
      </c>
      <c r="E11" s="24"/>
      <c r="F11" s="24">
        <v>996774.22</v>
      </c>
      <c r="G11" s="24">
        <v>16800</v>
      </c>
      <c r="H11" s="24"/>
      <c r="I11" s="24">
        <v>27310</v>
      </c>
      <c r="J11" s="24"/>
      <c r="K11" s="24">
        <v>218020</v>
      </c>
      <c r="L11" s="24">
        <v>23200</v>
      </c>
      <c r="M11" s="24"/>
      <c r="N11" s="122"/>
      <c r="O11" s="82">
        <f t="shared" si="1"/>
        <v>1815398.8599999999</v>
      </c>
      <c r="P11" s="82">
        <f t="shared" si="0"/>
        <v>0</v>
      </c>
    </row>
    <row r="12" spans="1:16" x14ac:dyDescent="0.35">
      <c r="A12" s="27" t="s">
        <v>88</v>
      </c>
      <c r="B12" s="24">
        <v>890000</v>
      </c>
      <c r="C12" s="24">
        <v>693544.63</v>
      </c>
      <c r="D12" s="24">
        <v>325155.46999999997</v>
      </c>
      <c r="E12" s="107"/>
      <c r="F12" s="24"/>
      <c r="G12" s="24"/>
      <c r="H12" s="24"/>
      <c r="I12" s="24"/>
      <c r="J12" s="24"/>
      <c r="K12" s="24"/>
      <c r="L12" s="24"/>
      <c r="M12" s="24">
        <v>368389.16</v>
      </c>
      <c r="N12" s="122"/>
      <c r="O12" s="82">
        <f t="shared" si="1"/>
        <v>693544.62999999989</v>
      </c>
      <c r="P12" s="82">
        <f t="shared" si="0"/>
        <v>0</v>
      </c>
    </row>
    <row r="13" spans="1:16" x14ac:dyDescent="0.35">
      <c r="A13" s="27" t="s">
        <v>123</v>
      </c>
      <c r="B13" s="24">
        <v>915000</v>
      </c>
      <c r="C13" s="24">
        <v>783450</v>
      </c>
      <c r="D13" s="24">
        <v>188950</v>
      </c>
      <c r="E13" s="107">
        <v>288000</v>
      </c>
      <c r="F13" s="24"/>
      <c r="G13" s="24">
        <v>15000</v>
      </c>
      <c r="H13" s="24"/>
      <c r="I13" s="24"/>
      <c r="J13" s="24">
        <v>25500</v>
      </c>
      <c r="K13" s="24">
        <v>266000</v>
      </c>
      <c r="L13" s="24"/>
      <c r="M13" s="24"/>
      <c r="N13" s="122"/>
      <c r="O13" s="82">
        <f t="shared" si="1"/>
        <v>783450</v>
      </c>
      <c r="P13" s="82">
        <f t="shared" si="0"/>
        <v>0</v>
      </c>
    </row>
    <row r="14" spans="1:16" x14ac:dyDescent="0.35">
      <c r="A14" s="27" t="s">
        <v>124</v>
      </c>
      <c r="B14" s="24">
        <v>2400000</v>
      </c>
      <c r="C14" s="24">
        <v>2136325.6800000002</v>
      </c>
      <c r="D14" s="24"/>
      <c r="E14" s="107"/>
      <c r="F14" s="24">
        <v>33000</v>
      </c>
      <c r="G14" s="24"/>
      <c r="H14" s="24">
        <v>100000</v>
      </c>
      <c r="I14" s="24">
        <v>50000</v>
      </c>
      <c r="J14" s="24"/>
      <c r="K14" s="24">
        <v>1753325.68</v>
      </c>
      <c r="L14" s="24"/>
      <c r="M14" s="24">
        <v>200000</v>
      </c>
      <c r="N14" s="122"/>
      <c r="O14" s="82">
        <f t="shared" si="1"/>
        <v>2136325.6799999997</v>
      </c>
      <c r="P14" s="82">
        <f t="shared" si="0"/>
        <v>0</v>
      </c>
    </row>
    <row r="15" spans="1:16" x14ac:dyDescent="0.35">
      <c r="A15" s="27" t="s">
        <v>92</v>
      </c>
      <c r="B15" s="24">
        <v>3632100</v>
      </c>
      <c r="C15" s="24">
        <v>3248309.77</v>
      </c>
      <c r="D15" s="24"/>
      <c r="E15" s="107"/>
      <c r="F15" s="24">
        <v>1741000</v>
      </c>
      <c r="G15" s="24">
        <v>20000</v>
      </c>
      <c r="H15" s="24"/>
      <c r="I15" s="24">
        <v>1297309.77</v>
      </c>
      <c r="J15" s="24">
        <v>190000</v>
      </c>
      <c r="K15" s="24"/>
      <c r="L15" s="24"/>
      <c r="M15" s="24"/>
      <c r="N15" s="122"/>
      <c r="O15" s="82">
        <f t="shared" si="1"/>
        <v>3248309.77</v>
      </c>
      <c r="P15" s="82">
        <f t="shared" si="0"/>
        <v>0</v>
      </c>
    </row>
    <row r="16" spans="1:16" s="2" customFormat="1" ht="21.75" thickBot="1" x14ac:dyDescent="0.4">
      <c r="A16" s="63" t="s">
        <v>125</v>
      </c>
      <c r="B16" s="75">
        <f t="shared" ref="B16" si="2">SUM(B6:B15)</f>
        <v>35712460</v>
      </c>
      <c r="C16" s="75">
        <f>SUM(C6:C15)</f>
        <v>31569337.659999996</v>
      </c>
      <c r="D16" s="75">
        <f t="shared" ref="D16:N16" si="3">SUM(D6:D15)</f>
        <v>8308114.8699999992</v>
      </c>
      <c r="E16" s="118">
        <f t="shared" si="3"/>
        <v>814220</v>
      </c>
      <c r="F16" s="75">
        <f t="shared" si="3"/>
        <v>6825186.2199999997</v>
      </c>
      <c r="G16" s="75">
        <f t="shared" si="3"/>
        <v>484310</v>
      </c>
      <c r="H16" s="75">
        <f t="shared" si="3"/>
        <v>951579</v>
      </c>
      <c r="I16" s="75">
        <f t="shared" si="3"/>
        <v>2303004.77</v>
      </c>
      <c r="J16" s="75">
        <f t="shared" si="3"/>
        <v>547740</v>
      </c>
      <c r="K16" s="75">
        <f t="shared" si="3"/>
        <v>3066240.6799999997</v>
      </c>
      <c r="L16" s="75">
        <f t="shared" si="3"/>
        <v>281760</v>
      </c>
      <c r="M16" s="75">
        <f t="shared" si="3"/>
        <v>926889.15999999992</v>
      </c>
      <c r="N16" s="123">
        <f t="shared" si="3"/>
        <v>7060292.96</v>
      </c>
      <c r="O16" s="80">
        <f>SUM(O6:O15)</f>
        <v>31569337.659999996</v>
      </c>
      <c r="P16" s="82">
        <f t="shared" si="0"/>
        <v>0</v>
      </c>
    </row>
    <row r="17" spans="1:16" s="2" customFormat="1" ht="21.75" thickTop="1" x14ac:dyDescent="0.35">
      <c r="A17" s="71"/>
      <c r="B17" s="70"/>
      <c r="C17" s="70"/>
      <c r="D17" s="70"/>
      <c r="E17" s="119"/>
      <c r="F17" s="70"/>
      <c r="G17" s="70"/>
      <c r="H17" s="70"/>
      <c r="I17" s="70"/>
      <c r="J17" s="70"/>
      <c r="K17" s="70"/>
      <c r="L17" s="70"/>
      <c r="M17" s="70"/>
      <c r="N17" s="124"/>
      <c r="O17" s="80"/>
      <c r="P17" s="80"/>
    </row>
    <row r="18" spans="1:16" s="2" customFormat="1" x14ac:dyDescent="0.35">
      <c r="A18" s="76" t="s">
        <v>126</v>
      </c>
      <c r="B18" s="24"/>
      <c r="C18" s="24"/>
      <c r="D18" s="70"/>
      <c r="E18" s="119"/>
      <c r="F18" s="70"/>
      <c r="G18" s="70"/>
      <c r="H18" s="70"/>
      <c r="I18" s="70"/>
      <c r="J18" s="70"/>
      <c r="K18" s="70"/>
      <c r="L18" s="70"/>
      <c r="M18" s="70"/>
      <c r="N18" s="124"/>
      <c r="O18" s="80"/>
      <c r="P18" s="80"/>
    </row>
    <row r="19" spans="1:16" s="2" customFormat="1" x14ac:dyDescent="0.35">
      <c r="A19" s="77" t="s">
        <v>127</v>
      </c>
      <c r="B19" s="24">
        <v>169000</v>
      </c>
      <c r="C19" s="24">
        <v>182574.36</v>
      </c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124"/>
      <c r="O19" s="80"/>
      <c r="P19" s="80"/>
    </row>
    <row r="20" spans="1:16" s="2" customFormat="1" x14ac:dyDescent="0.35">
      <c r="A20" s="77" t="s">
        <v>128</v>
      </c>
      <c r="B20" s="24">
        <v>53600</v>
      </c>
      <c r="C20" s="24">
        <v>55840</v>
      </c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124"/>
      <c r="O20" s="80"/>
      <c r="P20" s="80"/>
    </row>
    <row r="21" spans="1:16" s="2" customFormat="1" x14ac:dyDescent="0.35">
      <c r="A21" s="77" t="s">
        <v>129</v>
      </c>
      <c r="B21" s="24">
        <v>30000</v>
      </c>
      <c r="C21" s="24">
        <v>59358.94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124"/>
      <c r="O21" s="80"/>
      <c r="P21" s="80"/>
    </row>
    <row r="22" spans="1:16" s="2" customFormat="1" x14ac:dyDescent="0.35">
      <c r="A22" s="77" t="s">
        <v>189</v>
      </c>
      <c r="B22" s="24">
        <v>600000</v>
      </c>
      <c r="C22" s="24">
        <v>554849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124"/>
      <c r="O22" s="80"/>
      <c r="P22" s="80"/>
    </row>
    <row r="23" spans="1:16" s="2" customFormat="1" x14ac:dyDescent="0.35">
      <c r="A23" s="77" t="s">
        <v>130</v>
      </c>
      <c r="B23" s="24">
        <v>236000</v>
      </c>
      <c r="C23" s="24">
        <v>144690.20000000001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124"/>
      <c r="O23" s="80"/>
      <c r="P23" s="80"/>
    </row>
    <row r="24" spans="1:16" s="2" customFormat="1" x14ac:dyDescent="0.35">
      <c r="A24" s="77" t="s">
        <v>131</v>
      </c>
      <c r="B24" s="24">
        <v>14335800</v>
      </c>
      <c r="C24" s="24">
        <v>16121925.300000001</v>
      </c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124"/>
      <c r="O24" s="80"/>
      <c r="P24" s="80"/>
    </row>
    <row r="25" spans="1:16" s="2" customFormat="1" x14ac:dyDescent="0.35">
      <c r="A25" s="77" t="s">
        <v>132</v>
      </c>
      <c r="B25" s="24">
        <v>20288060</v>
      </c>
      <c r="C25" s="24">
        <v>15789798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124"/>
      <c r="O25" s="80"/>
      <c r="P25" s="80"/>
    </row>
    <row r="26" spans="1:16" s="2" customFormat="1" ht="21.75" thickBot="1" x14ac:dyDescent="0.4">
      <c r="A26" s="64" t="s">
        <v>134</v>
      </c>
      <c r="B26" s="78">
        <f>SUM(B18:B25)</f>
        <v>35712460</v>
      </c>
      <c r="C26" s="78">
        <f>SUM(C18:C25)</f>
        <v>32909035.800000001</v>
      </c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123"/>
      <c r="O26" s="80"/>
      <c r="P26" s="80"/>
    </row>
    <row r="27" spans="1:16" ht="22.5" thickTop="1" thickBot="1" x14ac:dyDescent="0.4">
      <c r="A27" s="2" t="s">
        <v>133</v>
      </c>
      <c r="C27" s="79">
        <f>C26-C16</f>
        <v>1339698.1400000043</v>
      </c>
    </row>
    <row r="28" spans="1:16" ht="21.75" thickTop="1" x14ac:dyDescent="0.35"/>
    <row r="30" spans="1:16" s="86" customFormat="1" x14ac:dyDescent="0.35">
      <c r="N30" s="126"/>
      <c r="O30" s="87"/>
      <c r="P30" s="87"/>
    </row>
    <row r="31" spans="1:16" s="86" customFormat="1" x14ac:dyDescent="0.35">
      <c r="A31" s="165"/>
      <c r="B31" s="165"/>
      <c r="C31" s="165" t="s">
        <v>225</v>
      </c>
      <c r="D31" s="165"/>
      <c r="E31" s="165"/>
      <c r="F31" s="165" t="s">
        <v>229</v>
      </c>
      <c r="G31" s="165"/>
      <c r="H31" s="165"/>
      <c r="I31" s="127"/>
      <c r="J31" s="165" t="s">
        <v>227</v>
      </c>
      <c r="K31" s="165"/>
      <c r="L31" s="127"/>
      <c r="M31" s="127"/>
      <c r="N31" s="127"/>
      <c r="O31" s="87"/>
      <c r="P31" s="87"/>
    </row>
    <row r="32" spans="1:16" s="86" customFormat="1" x14ac:dyDescent="0.35">
      <c r="A32" s="165"/>
      <c r="B32" s="165"/>
      <c r="C32" s="165" t="s">
        <v>226</v>
      </c>
      <c r="D32" s="165"/>
      <c r="E32" s="165"/>
      <c r="F32" s="165" t="s">
        <v>230</v>
      </c>
      <c r="G32" s="165"/>
      <c r="H32" s="165"/>
      <c r="I32" s="127"/>
      <c r="J32" s="165" t="s">
        <v>228</v>
      </c>
      <c r="K32" s="165"/>
      <c r="L32" s="127"/>
      <c r="M32" s="127"/>
      <c r="N32" s="127"/>
      <c r="O32" s="87"/>
      <c r="P32" s="87"/>
    </row>
    <row r="33" spans="1:16" s="86" customFormat="1" x14ac:dyDescent="0.35">
      <c r="A33" s="165"/>
      <c r="B33" s="165"/>
      <c r="C33" s="165" t="s">
        <v>141</v>
      </c>
      <c r="D33" s="165"/>
      <c r="E33" s="165"/>
      <c r="F33" s="165" t="s">
        <v>231</v>
      </c>
      <c r="G33" s="165"/>
      <c r="H33" s="165"/>
      <c r="I33" s="127"/>
      <c r="N33" s="126"/>
      <c r="O33" s="87"/>
      <c r="P33" s="87"/>
    </row>
    <row r="34" spans="1:16" s="86" customFormat="1" x14ac:dyDescent="0.35">
      <c r="N34" s="126"/>
      <c r="O34" s="87"/>
      <c r="P34" s="87"/>
    </row>
    <row r="35" spans="1:16" s="86" customFormat="1" x14ac:dyDescent="0.35">
      <c r="N35" s="126"/>
      <c r="O35" s="87"/>
      <c r="P35" s="87"/>
    </row>
    <row r="36" spans="1:16" s="86" customFormat="1" x14ac:dyDescent="0.35">
      <c r="N36" s="126"/>
      <c r="O36" s="87"/>
      <c r="P36" s="87"/>
    </row>
  </sheetData>
  <mergeCells count="14">
    <mergeCell ref="A33:B33"/>
    <mergeCell ref="F31:H31"/>
    <mergeCell ref="F32:H32"/>
    <mergeCell ref="A1:N1"/>
    <mergeCell ref="A2:N2"/>
    <mergeCell ref="A3:N3"/>
    <mergeCell ref="A31:B31"/>
    <mergeCell ref="A32:B32"/>
    <mergeCell ref="F33:H33"/>
    <mergeCell ref="J31:K31"/>
    <mergeCell ref="J32:K32"/>
    <mergeCell ref="C31:E31"/>
    <mergeCell ref="C32:E32"/>
    <mergeCell ref="C33:E33"/>
  </mergeCells>
  <pageMargins left="0" right="0" top="0.74803149606299213" bottom="0" header="0.31496062992125984" footer="0.31496062992125984"/>
  <pageSetup paperSize="9" scale="6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E9" sqref="E8:E9"/>
    </sheetView>
  </sheetViews>
  <sheetFormatPr defaultRowHeight="21" x14ac:dyDescent="0.35"/>
  <cols>
    <col min="1" max="1" width="9" style="1"/>
    <col min="2" max="2" width="58" style="1" customWidth="1"/>
    <col min="3" max="3" width="13.375" style="34" customWidth="1"/>
    <col min="4" max="16384" width="9" style="1"/>
  </cols>
  <sheetData>
    <row r="1" spans="1:3" x14ac:dyDescent="0.35">
      <c r="A1" s="150" t="s">
        <v>142</v>
      </c>
      <c r="B1" s="150"/>
      <c r="C1" s="150"/>
    </row>
    <row r="2" spans="1:3" x14ac:dyDescent="0.35">
      <c r="A2" s="150" t="s">
        <v>138</v>
      </c>
      <c r="B2" s="150"/>
      <c r="C2" s="150"/>
    </row>
    <row r="3" spans="1:3" x14ac:dyDescent="0.35">
      <c r="A3" s="150" t="s">
        <v>32</v>
      </c>
      <c r="B3" s="150"/>
      <c r="C3" s="150"/>
    </row>
    <row r="4" spans="1:3" x14ac:dyDescent="0.35">
      <c r="A4" s="2" t="s">
        <v>139</v>
      </c>
      <c r="B4" s="2" t="s">
        <v>90</v>
      </c>
      <c r="C4" s="112" t="s">
        <v>79</v>
      </c>
    </row>
    <row r="5" spans="1:3" x14ac:dyDescent="0.35">
      <c r="A5" s="84"/>
      <c r="B5" s="1" t="s">
        <v>232</v>
      </c>
      <c r="C5" s="34">
        <v>75000</v>
      </c>
    </row>
    <row r="6" spans="1:3" x14ac:dyDescent="0.35">
      <c r="A6" s="84"/>
      <c r="B6" s="1" t="s">
        <v>190</v>
      </c>
      <c r="C6" s="34">
        <v>3900</v>
      </c>
    </row>
    <row r="7" spans="1:3" x14ac:dyDescent="0.35">
      <c r="A7" s="84"/>
      <c r="B7" s="1" t="s">
        <v>191</v>
      </c>
      <c r="C7" s="34">
        <v>1800</v>
      </c>
    </row>
    <row r="8" spans="1:3" x14ac:dyDescent="0.35">
      <c r="A8" s="84"/>
      <c r="B8" s="1" t="s">
        <v>192</v>
      </c>
      <c r="C8" s="34">
        <v>4900</v>
      </c>
    </row>
    <row r="9" spans="1:3" x14ac:dyDescent="0.35">
      <c r="A9" s="84"/>
      <c r="B9" s="1" t="s">
        <v>193</v>
      </c>
      <c r="C9" s="34">
        <v>8000</v>
      </c>
    </row>
    <row r="10" spans="1:3" x14ac:dyDescent="0.35">
      <c r="A10" s="84"/>
      <c r="B10" s="1" t="s">
        <v>194</v>
      </c>
      <c r="C10" s="34">
        <v>350</v>
      </c>
    </row>
    <row r="11" spans="1:3" x14ac:dyDescent="0.35">
      <c r="A11" s="84"/>
      <c r="B11" s="1" t="s">
        <v>196</v>
      </c>
      <c r="C11" s="34">
        <v>4500</v>
      </c>
    </row>
    <row r="12" spans="1:3" x14ac:dyDescent="0.35">
      <c r="A12" s="84"/>
      <c r="B12" s="1" t="s">
        <v>197</v>
      </c>
      <c r="C12" s="34">
        <v>3900</v>
      </c>
    </row>
    <row r="13" spans="1:3" x14ac:dyDescent="0.35">
      <c r="A13" s="84"/>
      <c r="B13" s="1" t="s">
        <v>277</v>
      </c>
      <c r="C13" s="34">
        <v>10000</v>
      </c>
    </row>
    <row r="14" spans="1:3" x14ac:dyDescent="0.35">
      <c r="A14" s="84"/>
      <c r="B14" s="1" t="s">
        <v>195</v>
      </c>
      <c r="C14" s="34">
        <v>6900</v>
      </c>
    </row>
    <row r="15" spans="1:3" x14ac:dyDescent="0.35">
      <c r="A15" s="84"/>
      <c r="B15" s="1" t="s">
        <v>198</v>
      </c>
      <c r="C15" s="34">
        <v>10700</v>
      </c>
    </row>
    <row r="16" spans="1:3" x14ac:dyDescent="0.35">
      <c r="A16" s="84"/>
      <c r="B16" s="1" t="s">
        <v>199</v>
      </c>
      <c r="C16" s="34">
        <v>8600</v>
      </c>
    </row>
    <row r="17" spans="1:3" x14ac:dyDescent="0.35">
      <c r="A17" s="84"/>
      <c r="B17" s="1" t="s">
        <v>200</v>
      </c>
      <c r="C17" s="34">
        <v>138000</v>
      </c>
    </row>
    <row r="18" spans="1:3" x14ac:dyDescent="0.35">
      <c r="A18" s="84"/>
      <c r="B18" s="1" t="s">
        <v>201</v>
      </c>
      <c r="C18" s="34">
        <v>25500</v>
      </c>
    </row>
    <row r="19" spans="1:3" x14ac:dyDescent="0.35">
      <c r="A19" s="84"/>
      <c r="B19" s="1" t="s">
        <v>202</v>
      </c>
      <c r="C19" s="34">
        <v>150000</v>
      </c>
    </row>
    <row r="20" spans="1:3" x14ac:dyDescent="0.35">
      <c r="A20" s="84"/>
      <c r="B20" s="1" t="s">
        <v>203</v>
      </c>
      <c r="C20" s="34">
        <v>20000</v>
      </c>
    </row>
    <row r="21" spans="1:3" x14ac:dyDescent="0.35">
      <c r="A21" s="84"/>
      <c r="B21" s="1" t="s">
        <v>204</v>
      </c>
      <c r="C21" s="34">
        <v>48000</v>
      </c>
    </row>
    <row r="22" spans="1:3" x14ac:dyDescent="0.35">
      <c r="A22" s="84"/>
      <c r="B22" s="1" t="s">
        <v>278</v>
      </c>
      <c r="C22" s="34">
        <v>6900</v>
      </c>
    </row>
    <row r="23" spans="1:3" x14ac:dyDescent="0.35">
      <c r="A23" s="84"/>
      <c r="B23" s="1" t="s">
        <v>205</v>
      </c>
      <c r="C23" s="34">
        <v>250000</v>
      </c>
    </row>
    <row r="24" spans="1:3" x14ac:dyDescent="0.35">
      <c r="A24" s="84"/>
      <c r="B24" s="110" t="s">
        <v>210</v>
      </c>
      <c r="C24" s="34">
        <v>6500</v>
      </c>
    </row>
    <row r="25" spans="1:3" s="2" customFormat="1" ht="21.75" thickBot="1" x14ac:dyDescent="0.4">
      <c r="A25" s="85"/>
      <c r="B25" s="83" t="s">
        <v>51</v>
      </c>
      <c r="C25" s="36">
        <f>SUM(C5:C24)</f>
        <v>783450</v>
      </c>
    </row>
    <row r="26" spans="1:3" ht="21.75" thickTop="1" x14ac:dyDescent="0.35">
      <c r="A26" s="84"/>
    </row>
  </sheetData>
  <mergeCells count="3">
    <mergeCell ref="A1:C1"/>
    <mergeCell ref="A2:C2"/>
    <mergeCell ref="A3:C3"/>
  </mergeCells>
  <pageMargins left="0.70866141732283472" right="0.11811023622047245" top="0.74803149606299213" bottom="0.15748031496062992" header="0.31496062992125984" footer="0.31496062992125984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H19" sqref="H19"/>
    </sheetView>
  </sheetViews>
  <sheetFormatPr defaultRowHeight="21" x14ac:dyDescent="0.35"/>
  <cols>
    <col min="1" max="1" width="9" style="1"/>
    <col min="2" max="2" width="49.625" style="1" customWidth="1"/>
    <col min="3" max="3" width="16.875" style="4" customWidth="1"/>
    <col min="4" max="4" width="1.625" style="4" customWidth="1"/>
    <col min="5" max="5" width="15.375" style="4" customWidth="1"/>
    <col min="6" max="6" width="12.875" style="1" customWidth="1"/>
    <col min="7" max="16384" width="9" style="1"/>
  </cols>
  <sheetData>
    <row r="1" spans="1:5" s="2" customFormat="1" x14ac:dyDescent="0.35">
      <c r="A1" s="150" t="s">
        <v>142</v>
      </c>
      <c r="B1" s="150"/>
      <c r="C1" s="150"/>
      <c r="D1" s="150"/>
      <c r="E1" s="150"/>
    </row>
    <row r="2" spans="1:5" s="2" customFormat="1" x14ac:dyDescent="0.35">
      <c r="A2" s="150" t="s">
        <v>138</v>
      </c>
      <c r="B2" s="150"/>
      <c r="C2" s="150"/>
      <c r="D2" s="150"/>
      <c r="E2" s="150"/>
    </row>
    <row r="3" spans="1:5" s="2" customFormat="1" x14ac:dyDescent="0.35">
      <c r="A3" s="150" t="s">
        <v>32</v>
      </c>
      <c r="B3" s="150"/>
      <c r="C3" s="150"/>
      <c r="D3" s="150"/>
      <c r="E3" s="150"/>
    </row>
    <row r="4" spans="1:5" s="2" customFormat="1" x14ac:dyDescent="0.35">
      <c r="A4" s="2" t="s">
        <v>140</v>
      </c>
      <c r="B4" s="2" t="s">
        <v>60</v>
      </c>
      <c r="C4" s="6"/>
      <c r="D4" s="6"/>
      <c r="E4" s="5" t="s">
        <v>79</v>
      </c>
    </row>
    <row r="5" spans="1:5" x14ac:dyDescent="0.35">
      <c r="A5" s="84"/>
      <c r="B5" s="1" t="s">
        <v>206</v>
      </c>
      <c r="E5" s="4">
        <v>50000</v>
      </c>
    </row>
    <row r="6" spans="1:5" x14ac:dyDescent="0.35">
      <c r="A6" s="84"/>
      <c r="B6" s="1" t="s">
        <v>207</v>
      </c>
      <c r="E6" s="4">
        <v>200000</v>
      </c>
    </row>
    <row r="7" spans="1:5" x14ac:dyDescent="0.35">
      <c r="A7" s="84"/>
      <c r="B7" s="1" t="s">
        <v>208</v>
      </c>
      <c r="E7" s="4">
        <v>200000</v>
      </c>
    </row>
    <row r="8" spans="1:5" x14ac:dyDescent="0.35">
      <c r="A8" s="84"/>
      <c r="B8" s="1" t="s">
        <v>209</v>
      </c>
      <c r="E8" s="4">
        <v>200000</v>
      </c>
    </row>
    <row r="9" spans="1:5" x14ac:dyDescent="0.35">
      <c r="A9" s="84"/>
      <c r="B9" s="1" t="s">
        <v>211</v>
      </c>
      <c r="E9" s="4">
        <v>150000</v>
      </c>
    </row>
    <row r="10" spans="1:5" x14ac:dyDescent="0.35">
      <c r="A10" s="84"/>
      <c r="B10" s="1" t="s">
        <v>212</v>
      </c>
      <c r="E10" s="4">
        <v>269325.68</v>
      </c>
    </row>
    <row r="11" spans="1:5" x14ac:dyDescent="0.35">
      <c r="A11" s="84"/>
      <c r="B11" s="1" t="s">
        <v>213</v>
      </c>
      <c r="E11" s="4">
        <v>200000</v>
      </c>
    </row>
    <row r="12" spans="1:5" x14ac:dyDescent="0.35">
      <c r="A12" s="84"/>
      <c r="B12" s="1" t="s">
        <v>214</v>
      </c>
      <c r="E12" s="4">
        <v>200000</v>
      </c>
    </row>
    <row r="13" spans="1:5" x14ac:dyDescent="0.35">
      <c r="A13" s="84"/>
      <c r="B13" s="1" t="s">
        <v>215</v>
      </c>
      <c r="E13" s="4">
        <v>200000</v>
      </c>
    </row>
    <row r="14" spans="1:5" x14ac:dyDescent="0.35">
      <c r="A14" s="84"/>
      <c r="B14" s="1" t="s">
        <v>216</v>
      </c>
      <c r="E14" s="4">
        <v>200000</v>
      </c>
    </row>
    <row r="15" spans="1:5" x14ac:dyDescent="0.35">
      <c r="A15" s="84"/>
      <c r="B15" s="1" t="s">
        <v>217</v>
      </c>
      <c r="E15" s="4">
        <v>14000</v>
      </c>
    </row>
    <row r="16" spans="1:5" x14ac:dyDescent="0.35">
      <c r="A16" s="84"/>
      <c r="B16" s="1" t="s">
        <v>218</v>
      </c>
      <c r="E16" s="4">
        <v>33000</v>
      </c>
    </row>
    <row r="17" spans="1:6" x14ac:dyDescent="0.35">
      <c r="A17" s="84"/>
      <c r="B17" s="1" t="s">
        <v>219</v>
      </c>
      <c r="E17" s="4">
        <v>100000</v>
      </c>
    </row>
    <row r="18" spans="1:6" x14ac:dyDescent="0.35">
      <c r="A18" s="84"/>
      <c r="B18" s="1" t="s">
        <v>221</v>
      </c>
      <c r="E18" s="4">
        <v>70000</v>
      </c>
    </row>
    <row r="19" spans="1:6" x14ac:dyDescent="0.35">
      <c r="A19" s="84"/>
      <c r="B19" s="1" t="s">
        <v>220</v>
      </c>
      <c r="E19" s="4">
        <v>50000</v>
      </c>
    </row>
    <row r="20" spans="1:6" s="2" customFormat="1" ht="21.75" thickBot="1" x14ac:dyDescent="0.4">
      <c r="B20" s="83" t="s">
        <v>51</v>
      </c>
      <c r="C20" s="113"/>
      <c r="D20" s="6"/>
      <c r="E20" s="11">
        <f>SUM(E5:E19)</f>
        <v>2136325.6799999997</v>
      </c>
      <c r="F20" s="95"/>
    </row>
    <row r="21" spans="1:6" ht="21.75" thickTop="1" x14ac:dyDescent="0.35">
      <c r="C21" s="51"/>
    </row>
  </sheetData>
  <mergeCells count="3">
    <mergeCell ref="A1:E1"/>
    <mergeCell ref="A2:E2"/>
    <mergeCell ref="A3:E3"/>
  </mergeCells>
  <pageMargins left="0.31496062992125984" right="0" top="0.55118110236220474" bottom="0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view="pageBreakPreview" zoomScale="60" zoomScaleNormal="100" workbookViewId="0">
      <pane ySplit="8" topLeftCell="A9" activePane="bottomLeft" state="frozen"/>
      <selection pane="bottomLeft" activeCell="N21" sqref="N21"/>
    </sheetView>
  </sheetViews>
  <sheetFormatPr defaultRowHeight="21" x14ac:dyDescent="0.35"/>
  <cols>
    <col min="1" max="1" width="2.5" style="1" customWidth="1"/>
    <col min="2" max="2" width="23.125" style="1" customWidth="1"/>
    <col min="3" max="3" width="13.875" style="1" customWidth="1"/>
    <col min="4" max="4" width="14.625" style="1" customWidth="1"/>
    <col min="5" max="5" width="17.875" style="1" customWidth="1"/>
    <col min="6" max="6" width="15" style="1" customWidth="1"/>
    <col min="7" max="7" width="14.625" style="1" customWidth="1"/>
    <col min="8" max="16384" width="9" style="1"/>
  </cols>
  <sheetData>
    <row r="1" spans="1:7" s="2" customFormat="1" x14ac:dyDescent="0.35">
      <c r="A1" s="150" t="s">
        <v>142</v>
      </c>
      <c r="B1" s="150"/>
      <c r="C1" s="150"/>
      <c r="D1" s="150"/>
      <c r="E1" s="150"/>
      <c r="F1" s="150"/>
      <c r="G1" s="150"/>
    </row>
    <row r="2" spans="1:7" s="2" customFormat="1" x14ac:dyDescent="0.35">
      <c r="A2" s="150" t="s">
        <v>25</v>
      </c>
      <c r="B2" s="150"/>
      <c r="C2" s="150"/>
      <c r="D2" s="150"/>
      <c r="E2" s="150"/>
      <c r="F2" s="150"/>
      <c r="G2" s="150"/>
    </row>
    <row r="3" spans="1:7" s="2" customFormat="1" x14ac:dyDescent="0.35">
      <c r="A3" s="150" t="s">
        <v>32</v>
      </c>
      <c r="B3" s="150"/>
      <c r="C3" s="150"/>
      <c r="D3" s="150"/>
      <c r="E3" s="150"/>
      <c r="F3" s="150"/>
      <c r="G3" s="150"/>
    </row>
    <row r="5" spans="1:7" x14ac:dyDescent="0.35">
      <c r="A5" s="2" t="s">
        <v>33</v>
      </c>
    </row>
    <row r="6" spans="1:7" s="14" customFormat="1" x14ac:dyDescent="0.2">
      <c r="A6" s="151" t="s">
        <v>34</v>
      </c>
      <c r="B6" s="151"/>
      <c r="C6" s="151" t="s">
        <v>35</v>
      </c>
      <c r="D6" s="151"/>
      <c r="E6" s="153" t="s">
        <v>36</v>
      </c>
      <c r="F6" s="153"/>
      <c r="G6" s="153"/>
    </row>
    <row r="7" spans="1:7" s="14" customFormat="1" x14ac:dyDescent="0.2">
      <c r="A7" s="152"/>
      <c r="B7" s="152"/>
      <c r="C7" s="152"/>
      <c r="D7" s="152"/>
      <c r="E7" s="15" t="s">
        <v>37</v>
      </c>
      <c r="F7" s="152" t="s">
        <v>38</v>
      </c>
      <c r="G7" s="152"/>
    </row>
    <row r="8" spans="1:7" s="14" customFormat="1" x14ac:dyDescent="0.2">
      <c r="A8" s="17"/>
      <c r="B8" s="18"/>
      <c r="C8" s="16">
        <v>2561</v>
      </c>
      <c r="D8" s="16">
        <v>2560</v>
      </c>
      <c r="E8" s="26"/>
      <c r="F8" s="16">
        <v>2561</v>
      </c>
      <c r="G8" s="16">
        <v>2560</v>
      </c>
    </row>
    <row r="9" spans="1:7" x14ac:dyDescent="0.35">
      <c r="A9" s="19" t="s">
        <v>39</v>
      </c>
      <c r="B9" s="20"/>
      <c r="C9" s="24"/>
      <c r="D9" s="24"/>
      <c r="E9" s="27"/>
      <c r="F9" s="24"/>
      <c r="G9" s="24"/>
    </row>
    <row r="10" spans="1:7" x14ac:dyDescent="0.35">
      <c r="A10" s="21"/>
      <c r="B10" s="20" t="s">
        <v>261</v>
      </c>
      <c r="C10" s="24">
        <v>6047700</v>
      </c>
      <c r="D10" s="24">
        <v>6047700</v>
      </c>
      <c r="E10" s="27" t="s">
        <v>42</v>
      </c>
      <c r="F10" s="24">
        <v>11065726</v>
      </c>
      <c r="G10" s="24">
        <v>15258026</v>
      </c>
    </row>
    <row r="11" spans="1:7" x14ac:dyDescent="0.35">
      <c r="A11" s="21"/>
      <c r="B11" s="20" t="s">
        <v>257</v>
      </c>
      <c r="C11" s="24">
        <v>591000</v>
      </c>
      <c r="D11" s="24">
        <v>591000</v>
      </c>
      <c r="E11" s="27" t="s">
        <v>43</v>
      </c>
      <c r="F11" s="24">
        <v>1331000</v>
      </c>
      <c r="G11" s="24">
        <v>5193660</v>
      </c>
    </row>
    <row r="12" spans="1:7" x14ac:dyDescent="0.35">
      <c r="A12" s="21"/>
      <c r="B12" s="20" t="s">
        <v>263</v>
      </c>
      <c r="C12" s="24">
        <v>10700</v>
      </c>
      <c r="D12" s="24">
        <v>10700</v>
      </c>
      <c r="E12" s="27" t="s">
        <v>148</v>
      </c>
      <c r="F12" s="24">
        <v>12349200</v>
      </c>
      <c r="G12" s="24">
        <v>13397000</v>
      </c>
    </row>
    <row r="13" spans="1:7" x14ac:dyDescent="0.35">
      <c r="A13" s="21"/>
      <c r="B13" s="20" t="s">
        <v>262</v>
      </c>
      <c r="C13" s="24">
        <v>246000</v>
      </c>
      <c r="D13" s="24">
        <v>246000</v>
      </c>
      <c r="E13" s="27"/>
      <c r="F13" s="24"/>
      <c r="G13" s="24"/>
    </row>
    <row r="14" spans="1:7" x14ac:dyDescent="0.35">
      <c r="A14" s="21"/>
      <c r="B14" s="20" t="s">
        <v>258</v>
      </c>
      <c r="C14" s="24">
        <v>364000</v>
      </c>
      <c r="D14" s="24">
        <v>364000</v>
      </c>
      <c r="E14" s="27"/>
      <c r="F14" s="24"/>
      <c r="G14" s="24"/>
    </row>
    <row r="15" spans="1:7" x14ac:dyDescent="0.35">
      <c r="A15" s="21"/>
      <c r="B15" s="20" t="s">
        <v>259</v>
      </c>
      <c r="C15" s="24">
        <v>150000</v>
      </c>
      <c r="D15" s="24">
        <v>150000</v>
      </c>
      <c r="E15" s="27"/>
      <c r="F15" s="24"/>
      <c r="G15" s="24"/>
    </row>
    <row r="16" spans="1:7" x14ac:dyDescent="0.35">
      <c r="A16" s="21"/>
      <c r="B16" s="20" t="s">
        <v>260</v>
      </c>
      <c r="C16" s="24">
        <v>8096000</v>
      </c>
      <c r="D16" s="24">
        <v>8096000</v>
      </c>
      <c r="E16" s="27"/>
      <c r="F16" s="24"/>
      <c r="G16" s="24"/>
    </row>
    <row r="17" spans="1:7" x14ac:dyDescent="0.35">
      <c r="A17" s="21"/>
      <c r="B17" s="20" t="s">
        <v>264</v>
      </c>
      <c r="C17" s="24"/>
      <c r="D17" s="24">
        <v>419000</v>
      </c>
      <c r="E17" s="27"/>
      <c r="F17" s="24"/>
      <c r="G17" s="24"/>
    </row>
    <row r="18" spans="1:7" x14ac:dyDescent="0.35">
      <c r="A18" s="21"/>
      <c r="B18" s="20" t="s">
        <v>265</v>
      </c>
      <c r="C18" s="24"/>
      <c r="D18" s="24">
        <v>382000</v>
      </c>
      <c r="E18" s="27"/>
      <c r="F18" s="24"/>
      <c r="G18" s="24"/>
    </row>
    <row r="19" spans="1:7" x14ac:dyDescent="0.35">
      <c r="A19" s="21"/>
      <c r="B19" s="20" t="s">
        <v>266</v>
      </c>
      <c r="C19" s="24"/>
      <c r="D19" s="24">
        <v>8123500</v>
      </c>
      <c r="E19" s="27"/>
      <c r="F19" s="24"/>
      <c r="G19" s="24"/>
    </row>
    <row r="20" spans="1:7" x14ac:dyDescent="0.35">
      <c r="A20" s="21"/>
      <c r="B20" s="20" t="s">
        <v>267</v>
      </c>
      <c r="C20" s="24"/>
      <c r="D20" s="24">
        <v>224000</v>
      </c>
      <c r="E20" s="27"/>
      <c r="F20" s="24"/>
      <c r="G20" s="24"/>
    </row>
    <row r="21" spans="1:7" x14ac:dyDescent="0.35">
      <c r="A21" s="19" t="s">
        <v>40</v>
      </c>
      <c r="B21" s="20"/>
      <c r="C21" s="24"/>
      <c r="D21" s="24"/>
      <c r="E21" s="27"/>
      <c r="F21" s="24"/>
      <c r="G21" s="24"/>
    </row>
    <row r="22" spans="1:7" x14ac:dyDescent="0.35">
      <c r="A22" s="21"/>
      <c r="B22" s="20" t="s">
        <v>268</v>
      </c>
      <c r="C22" s="24">
        <v>5929300</v>
      </c>
      <c r="D22" s="24">
        <v>5929300</v>
      </c>
      <c r="E22" s="27"/>
      <c r="F22" s="24"/>
      <c r="G22" s="24"/>
    </row>
    <row r="23" spans="1:7" x14ac:dyDescent="0.35">
      <c r="A23" s="21"/>
      <c r="B23" s="20" t="s">
        <v>269</v>
      </c>
      <c r="C23" s="24">
        <v>562300</v>
      </c>
      <c r="D23" s="24">
        <v>678160</v>
      </c>
      <c r="E23" s="27"/>
      <c r="F23" s="24"/>
      <c r="G23" s="24"/>
    </row>
    <row r="24" spans="1:7" x14ac:dyDescent="0.35">
      <c r="A24" s="21"/>
      <c r="B24" s="20" t="s">
        <v>270</v>
      </c>
      <c r="C24" s="24">
        <v>447900</v>
      </c>
      <c r="D24" s="24">
        <v>408000</v>
      </c>
      <c r="E24" s="27"/>
      <c r="F24" s="24"/>
      <c r="G24" s="24"/>
    </row>
    <row r="25" spans="1:7" x14ac:dyDescent="0.35">
      <c r="A25" s="21"/>
      <c r="B25" s="20" t="s">
        <v>271</v>
      </c>
      <c r="C25" s="24">
        <v>40700</v>
      </c>
      <c r="D25" s="24">
        <v>40700</v>
      </c>
      <c r="E25" s="27"/>
      <c r="F25" s="24"/>
      <c r="G25" s="24"/>
    </row>
    <row r="26" spans="1:7" x14ac:dyDescent="0.35">
      <c r="A26" s="21"/>
      <c r="B26" s="20" t="s">
        <v>272</v>
      </c>
      <c r="C26" s="24">
        <v>57100</v>
      </c>
      <c r="D26" s="24">
        <v>36000</v>
      </c>
      <c r="E26" s="27"/>
      <c r="F26" s="24"/>
      <c r="G26" s="24"/>
    </row>
    <row r="27" spans="1:7" x14ac:dyDescent="0.35">
      <c r="A27" s="21"/>
      <c r="B27" s="20" t="s">
        <v>161</v>
      </c>
      <c r="C27" s="24">
        <v>429020</v>
      </c>
      <c r="D27" s="24">
        <v>312920</v>
      </c>
      <c r="E27" s="27"/>
      <c r="F27" s="24"/>
      <c r="G27" s="24"/>
    </row>
    <row r="28" spans="1:7" x14ac:dyDescent="0.35">
      <c r="A28" s="21"/>
      <c r="B28" s="20" t="s">
        <v>273</v>
      </c>
      <c r="C28" s="24">
        <v>902810</v>
      </c>
      <c r="D28" s="24">
        <v>1168310</v>
      </c>
      <c r="E28" s="27"/>
      <c r="F28" s="24"/>
      <c r="G28" s="24"/>
    </row>
    <row r="29" spans="1:7" x14ac:dyDescent="0.35">
      <c r="A29" s="21"/>
      <c r="B29" s="20" t="s">
        <v>274</v>
      </c>
      <c r="C29" s="24">
        <v>85000</v>
      </c>
      <c r="D29" s="24">
        <v>85000</v>
      </c>
      <c r="E29" s="27"/>
      <c r="F29" s="24"/>
      <c r="G29" s="24"/>
    </row>
    <row r="30" spans="1:7" x14ac:dyDescent="0.35">
      <c r="A30" s="21"/>
      <c r="B30" s="20" t="s">
        <v>275</v>
      </c>
      <c r="C30" s="24">
        <v>77500</v>
      </c>
      <c r="D30" s="24">
        <v>77500</v>
      </c>
      <c r="E30" s="27"/>
      <c r="F30" s="24"/>
      <c r="G30" s="24"/>
    </row>
    <row r="31" spans="1:7" x14ac:dyDescent="0.35">
      <c r="A31" s="21"/>
      <c r="B31" s="20" t="s">
        <v>276</v>
      </c>
      <c r="C31" s="24">
        <v>708896</v>
      </c>
      <c r="D31" s="24">
        <v>458896</v>
      </c>
      <c r="E31" s="27"/>
      <c r="F31" s="24"/>
      <c r="G31" s="24"/>
    </row>
    <row r="32" spans="1:7" s="2" customFormat="1" x14ac:dyDescent="0.35">
      <c r="A32" s="28"/>
      <c r="B32" s="29"/>
      <c r="C32" s="147">
        <f>SUM(C9:C31)</f>
        <v>24745926</v>
      </c>
      <c r="D32" s="147">
        <f>SUM(D9:D31)</f>
        <v>33848686</v>
      </c>
      <c r="E32" s="31"/>
      <c r="F32" s="147">
        <f>SUM(F9:F31)</f>
        <v>24745926</v>
      </c>
      <c r="G32" s="147">
        <f>SUM(G9:G31)</f>
        <v>33848686</v>
      </c>
    </row>
    <row r="33" spans="1:7" x14ac:dyDescent="0.35">
      <c r="C33" s="4"/>
      <c r="D33" s="4"/>
      <c r="F33" s="4"/>
      <c r="G33" s="4"/>
    </row>
    <row r="34" spans="1:7" x14ac:dyDescent="0.35">
      <c r="A34" s="2"/>
      <c r="C34" s="4"/>
      <c r="D34" s="4"/>
      <c r="F34" s="4"/>
      <c r="G34" s="4"/>
    </row>
    <row r="35" spans="1:7" x14ac:dyDescent="0.35">
      <c r="C35" s="4"/>
      <c r="D35" s="4"/>
      <c r="F35" s="4"/>
      <c r="G35" s="4"/>
    </row>
    <row r="36" spans="1:7" x14ac:dyDescent="0.35">
      <c r="C36" s="4"/>
      <c r="D36" s="4"/>
      <c r="F36" s="4"/>
      <c r="G36" s="4"/>
    </row>
    <row r="37" spans="1:7" x14ac:dyDescent="0.35">
      <c r="C37" s="4"/>
      <c r="D37" s="4"/>
      <c r="F37" s="4"/>
      <c r="G37" s="4"/>
    </row>
    <row r="38" spans="1:7" x14ac:dyDescent="0.35">
      <c r="C38" s="4"/>
      <c r="D38" s="4"/>
      <c r="F38" s="4"/>
      <c r="G38" s="4"/>
    </row>
    <row r="39" spans="1:7" x14ac:dyDescent="0.35">
      <c r="C39" s="4"/>
      <c r="D39" s="4"/>
      <c r="F39" s="4"/>
      <c r="G39" s="4"/>
    </row>
    <row r="40" spans="1:7" x14ac:dyDescent="0.35">
      <c r="C40" s="4"/>
      <c r="D40" s="4"/>
      <c r="F40" s="4"/>
      <c r="G40" s="4"/>
    </row>
    <row r="41" spans="1:7" x14ac:dyDescent="0.35">
      <c r="C41" s="4"/>
      <c r="D41" s="4"/>
      <c r="F41" s="4"/>
      <c r="G41" s="4"/>
    </row>
    <row r="42" spans="1:7" x14ac:dyDescent="0.35">
      <c r="C42" s="4"/>
      <c r="D42" s="4"/>
      <c r="F42" s="4"/>
      <c r="G42" s="4"/>
    </row>
    <row r="43" spans="1:7" x14ac:dyDescent="0.35">
      <c r="C43" s="4"/>
      <c r="D43" s="4"/>
      <c r="F43" s="4"/>
      <c r="G43" s="4"/>
    </row>
    <row r="44" spans="1:7" x14ac:dyDescent="0.35">
      <c r="C44" s="4"/>
      <c r="D44" s="4"/>
      <c r="F44" s="4"/>
      <c r="G44" s="4"/>
    </row>
    <row r="45" spans="1:7" x14ac:dyDescent="0.35">
      <c r="C45" s="4"/>
      <c r="D45" s="4"/>
      <c r="F45" s="4"/>
      <c r="G45" s="4"/>
    </row>
    <row r="46" spans="1:7" x14ac:dyDescent="0.35">
      <c r="C46" s="4"/>
      <c r="D46" s="4"/>
      <c r="F46" s="4"/>
      <c r="G46" s="4"/>
    </row>
    <row r="47" spans="1:7" x14ac:dyDescent="0.35">
      <c r="C47" s="4"/>
      <c r="D47" s="4"/>
      <c r="F47" s="4"/>
      <c r="G47" s="4"/>
    </row>
    <row r="48" spans="1:7" x14ac:dyDescent="0.35">
      <c r="C48" s="4"/>
      <c r="D48" s="4"/>
      <c r="F48" s="4"/>
      <c r="G48" s="4"/>
    </row>
    <row r="49" spans="3:7" x14ac:dyDescent="0.35">
      <c r="C49" s="4"/>
      <c r="D49" s="4"/>
      <c r="F49" s="4"/>
      <c r="G49" s="4"/>
    </row>
    <row r="50" spans="3:7" x14ac:dyDescent="0.35">
      <c r="C50" s="4"/>
      <c r="D50" s="4"/>
    </row>
    <row r="51" spans="3:7" x14ac:dyDescent="0.35">
      <c r="C51" s="4"/>
      <c r="D51" s="4"/>
    </row>
    <row r="52" spans="3:7" x14ac:dyDescent="0.35">
      <c r="C52" s="4"/>
      <c r="D52" s="4"/>
    </row>
    <row r="53" spans="3:7" x14ac:dyDescent="0.35">
      <c r="C53" s="4"/>
      <c r="D53" s="4"/>
    </row>
    <row r="54" spans="3:7" x14ac:dyDescent="0.35">
      <c r="C54" s="4"/>
      <c r="D54" s="4"/>
    </row>
    <row r="55" spans="3:7" x14ac:dyDescent="0.35">
      <c r="C55" s="4"/>
      <c r="D55" s="4"/>
    </row>
  </sheetData>
  <mergeCells count="7">
    <mergeCell ref="C6:D7"/>
    <mergeCell ref="E6:G6"/>
    <mergeCell ref="F7:G7"/>
    <mergeCell ref="A1:G1"/>
    <mergeCell ref="A2:G2"/>
    <mergeCell ref="A3:G3"/>
    <mergeCell ref="A6:B7"/>
  </mergeCells>
  <pageMargins left="0.70866141732283472" right="0" top="0.35433070866141736" bottom="0" header="0.31496062992125984" footer="0.31496062992125984"/>
  <pageSetup paperSize="9" scale="8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zoomScaleNormal="100" zoomScaleSheetLayoutView="100" workbookViewId="0">
      <selection activeCell="M8" sqref="M8"/>
    </sheetView>
  </sheetViews>
  <sheetFormatPr defaultRowHeight="21" x14ac:dyDescent="0.35"/>
  <cols>
    <col min="1" max="1" width="3.5" style="1" customWidth="1"/>
    <col min="2" max="2" width="11.875" style="1" customWidth="1"/>
    <col min="3" max="3" width="9" style="1"/>
    <col min="4" max="4" width="35.875" style="1" customWidth="1"/>
    <col min="5" max="5" width="13.375" style="1" bestFit="1" customWidth="1"/>
    <col min="6" max="6" width="2.625" style="1" customWidth="1"/>
    <col min="7" max="7" width="13.375" style="1" bestFit="1" customWidth="1"/>
    <col min="8" max="16384" width="9" style="1"/>
  </cols>
  <sheetData>
    <row r="1" spans="1:7" x14ac:dyDescent="0.35">
      <c r="A1" s="150" t="s">
        <v>142</v>
      </c>
      <c r="B1" s="150"/>
      <c r="C1" s="150"/>
      <c r="D1" s="150"/>
      <c r="E1" s="150"/>
      <c r="F1" s="150"/>
      <c r="G1" s="150"/>
    </row>
    <row r="2" spans="1:7" x14ac:dyDescent="0.35">
      <c r="A2" s="150" t="s">
        <v>25</v>
      </c>
      <c r="B2" s="150"/>
      <c r="C2" s="150"/>
      <c r="D2" s="150"/>
      <c r="E2" s="150"/>
      <c r="F2" s="150"/>
      <c r="G2" s="150"/>
    </row>
    <row r="3" spans="1:7" x14ac:dyDescent="0.35">
      <c r="A3" s="150" t="s">
        <v>32</v>
      </c>
      <c r="B3" s="150"/>
      <c r="C3" s="150"/>
      <c r="D3" s="150"/>
      <c r="E3" s="150"/>
      <c r="F3" s="150"/>
      <c r="G3" s="150"/>
    </row>
    <row r="5" spans="1:7" x14ac:dyDescent="0.35">
      <c r="A5" s="2" t="s">
        <v>44</v>
      </c>
      <c r="E5" s="7">
        <v>2561</v>
      </c>
      <c r="F5" s="7"/>
      <c r="G5" s="7">
        <v>2560</v>
      </c>
    </row>
    <row r="6" spans="1:7" x14ac:dyDescent="0.35">
      <c r="B6" s="1" t="s">
        <v>45</v>
      </c>
      <c r="E6" s="100">
        <v>365</v>
      </c>
      <c r="F6" s="33"/>
      <c r="G6" s="32" t="s">
        <v>46</v>
      </c>
    </row>
    <row r="7" spans="1:7" x14ac:dyDescent="0.35">
      <c r="B7" s="1" t="s">
        <v>47</v>
      </c>
      <c r="C7" s="1" t="s">
        <v>48</v>
      </c>
      <c r="D7" s="1" t="s">
        <v>149</v>
      </c>
      <c r="E7" s="34">
        <v>177035.89</v>
      </c>
      <c r="F7" s="34"/>
      <c r="G7" s="34">
        <v>1363759.7</v>
      </c>
    </row>
    <row r="8" spans="1:7" x14ac:dyDescent="0.35">
      <c r="C8" s="1" t="s">
        <v>48</v>
      </c>
      <c r="D8" s="1" t="s">
        <v>150</v>
      </c>
      <c r="E8" s="34">
        <v>604905.48</v>
      </c>
      <c r="F8" s="34"/>
      <c r="G8" s="34">
        <v>99742.1</v>
      </c>
    </row>
    <row r="9" spans="1:7" x14ac:dyDescent="0.35">
      <c r="C9" s="1" t="s">
        <v>49</v>
      </c>
      <c r="D9" s="1" t="s">
        <v>151</v>
      </c>
      <c r="E9" s="34">
        <v>985683.85</v>
      </c>
      <c r="F9" s="34"/>
      <c r="G9" s="34">
        <v>385146.34</v>
      </c>
    </row>
    <row r="10" spans="1:7" x14ac:dyDescent="0.35">
      <c r="C10" s="1" t="s">
        <v>49</v>
      </c>
      <c r="D10" s="1" t="s">
        <v>153</v>
      </c>
      <c r="E10" s="34">
        <v>441706.11</v>
      </c>
      <c r="F10" s="34"/>
      <c r="G10" s="34">
        <v>439925.33</v>
      </c>
    </row>
    <row r="11" spans="1:7" x14ac:dyDescent="0.35">
      <c r="C11" s="1" t="s">
        <v>50</v>
      </c>
      <c r="D11" s="1" t="s">
        <v>152</v>
      </c>
      <c r="E11" s="34">
        <v>5506775.8099999996</v>
      </c>
      <c r="F11" s="34"/>
      <c r="G11" s="34">
        <v>3879529.89</v>
      </c>
    </row>
    <row r="12" spans="1:7" s="2" customFormat="1" ht="21.75" thickBot="1" x14ac:dyDescent="0.4">
      <c r="B12" s="2" t="s">
        <v>51</v>
      </c>
      <c r="E12" s="36">
        <f>SUM(E6:E11)</f>
        <v>7716472.1399999997</v>
      </c>
      <c r="F12" s="35"/>
      <c r="G12" s="36">
        <f>SUM(G6:G11)</f>
        <v>6168103.3600000003</v>
      </c>
    </row>
    <row r="13" spans="1:7" ht="21.75" thickTop="1" x14ac:dyDescent="0.35">
      <c r="E13" s="34"/>
      <c r="F13" s="34"/>
      <c r="G13" s="34"/>
    </row>
    <row r="14" spans="1:7" x14ac:dyDescent="0.35">
      <c r="E14" s="4"/>
      <c r="F14" s="4"/>
      <c r="G14" s="4"/>
    </row>
    <row r="15" spans="1:7" x14ac:dyDescent="0.35">
      <c r="E15" s="4"/>
      <c r="F15" s="4"/>
      <c r="G15" s="4"/>
    </row>
    <row r="16" spans="1:7" x14ac:dyDescent="0.35">
      <c r="E16" s="4"/>
      <c r="F16" s="4"/>
      <c r="G16" s="4"/>
    </row>
    <row r="17" spans="5:7" x14ac:dyDescent="0.35">
      <c r="E17" s="4"/>
      <c r="F17" s="4"/>
      <c r="G17" s="4"/>
    </row>
    <row r="18" spans="5:7" x14ac:dyDescent="0.35">
      <c r="E18" s="4"/>
      <c r="F18" s="4"/>
      <c r="G18" s="4"/>
    </row>
    <row r="19" spans="5:7" x14ac:dyDescent="0.35">
      <c r="E19" s="4"/>
      <c r="F19" s="4"/>
      <c r="G19" s="4"/>
    </row>
    <row r="20" spans="5:7" x14ac:dyDescent="0.35">
      <c r="E20" s="4"/>
      <c r="F20" s="4"/>
      <c r="G20" s="4"/>
    </row>
    <row r="21" spans="5:7" x14ac:dyDescent="0.35">
      <c r="E21" s="4"/>
      <c r="F21" s="4"/>
      <c r="G21" s="4"/>
    </row>
    <row r="22" spans="5:7" x14ac:dyDescent="0.35">
      <c r="E22" s="4"/>
      <c r="F22" s="4"/>
      <c r="G22" s="4"/>
    </row>
    <row r="23" spans="5:7" x14ac:dyDescent="0.35">
      <c r="E23" s="4"/>
      <c r="F23" s="4"/>
      <c r="G23" s="4"/>
    </row>
  </sheetData>
  <mergeCells count="3">
    <mergeCell ref="A1:G1"/>
    <mergeCell ref="A2:G2"/>
    <mergeCell ref="A3:G3"/>
  </mergeCells>
  <pageMargins left="0.51181102362204722" right="0" top="0.74803149606299213" bottom="0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J9" sqref="J9"/>
    </sheetView>
  </sheetViews>
  <sheetFormatPr defaultRowHeight="21" x14ac:dyDescent="0.35"/>
  <cols>
    <col min="1" max="1" width="9" style="1"/>
    <col min="2" max="2" width="42.375" style="1" customWidth="1"/>
    <col min="3" max="3" width="13" style="1" customWidth="1"/>
    <col min="4" max="4" width="2.75" style="1" customWidth="1"/>
    <col min="5" max="5" width="12.625" style="1" customWidth="1"/>
    <col min="6" max="16384" width="9" style="1"/>
  </cols>
  <sheetData>
    <row r="1" spans="1:5" x14ac:dyDescent="0.35">
      <c r="A1" s="150" t="s">
        <v>142</v>
      </c>
      <c r="B1" s="150"/>
      <c r="C1" s="150"/>
      <c r="D1" s="150"/>
      <c r="E1" s="150"/>
    </row>
    <row r="2" spans="1:5" x14ac:dyDescent="0.35">
      <c r="A2" s="150" t="s">
        <v>25</v>
      </c>
      <c r="B2" s="150"/>
      <c r="C2" s="150"/>
      <c r="D2" s="150"/>
      <c r="E2" s="150"/>
    </row>
    <row r="3" spans="1:5" x14ac:dyDescent="0.35">
      <c r="A3" s="150" t="s">
        <v>158</v>
      </c>
      <c r="B3" s="150"/>
      <c r="C3" s="150"/>
      <c r="D3" s="150"/>
      <c r="E3" s="150"/>
    </row>
    <row r="4" spans="1:5" x14ac:dyDescent="0.35">
      <c r="A4" s="2"/>
    </row>
    <row r="5" spans="1:5" x14ac:dyDescent="0.35">
      <c r="A5" s="2" t="s">
        <v>233</v>
      </c>
      <c r="C5" s="101">
        <v>2561</v>
      </c>
      <c r="D5" s="101"/>
      <c r="E5" s="101">
        <v>2560</v>
      </c>
    </row>
    <row r="6" spans="1:5" x14ac:dyDescent="0.35">
      <c r="A6" s="2"/>
      <c r="B6" s="1" t="s">
        <v>235</v>
      </c>
      <c r="C6" s="4">
        <v>8350</v>
      </c>
      <c r="E6" s="104" t="s">
        <v>46</v>
      </c>
    </row>
    <row r="7" spans="1:5" ht="21.75" thickBot="1" x14ac:dyDescent="0.4">
      <c r="A7" s="2"/>
      <c r="B7" s="101" t="s">
        <v>51</v>
      </c>
      <c r="C7" s="103">
        <f>SUM(C6:C6)</f>
        <v>8350</v>
      </c>
      <c r="D7" s="5"/>
      <c r="E7" s="105" t="s">
        <v>46</v>
      </c>
    </row>
    <row r="8" spans="1:5" ht="21.75" thickTop="1" x14ac:dyDescent="0.35">
      <c r="A8" s="2"/>
      <c r="B8" s="101"/>
      <c r="C8" s="116"/>
      <c r="D8" s="5"/>
      <c r="E8" s="116"/>
    </row>
    <row r="9" spans="1:5" x14ac:dyDescent="0.35">
      <c r="A9" s="2"/>
      <c r="B9" s="101"/>
      <c r="C9" s="116"/>
      <c r="D9" s="5"/>
      <c r="E9" s="116"/>
    </row>
    <row r="10" spans="1:5" x14ac:dyDescent="0.35">
      <c r="A10" s="2"/>
      <c r="B10" s="101"/>
      <c r="C10" s="116"/>
      <c r="D10" s="5"/>
      <c r="E10" s="116"/>
    </row>
    <row r="11" spans="1:5" x14ac:dyDescent="0.35">
      <c r="A11" s="2"/>
      <c r="B11" s="101"/>
      <c r="C11" s="116"/>
      <c r="D11" s="5"/>
      <c r="E11" s="116"/>
    </row>
    <row r="12" spans="1:5" x14ac:dyDescent="0.35">
      <c r="A12" s="2"/>
      <c r="B12" s="101"/>
      <c r="C12" s="116"/>
      <c r="D12" s="5"/>
      <c r="E12" s="116"/>
    </row>
    <row r="13" spans="1:5" x14ac:dyDescent="0.35">
      <c r="A13" s="2"/>
    </row>
    <row r="14" spans="1:5" x14ac:dyDescent="0.35">
      <c r="A14" s="2" t="s">
        <v>234</v>
      </c>
      <c r="C14" s="97">
        <v>2561</v>
      </c>
      <c r="D14" s="97"/>
      <c r="E14" s="97">
        <v>2560</v>
      </c>
    </row>
    <row r="15" spans="1:5" x14ac:dyDescent="0.35">
      <c r="B15" s="1" t="s">
        <v>156</v>
      </c>
      <c r="C15" s="4">
        <v>726488</v>
      </c>
      <c r="D15" s="4"/>
      <c r="E15" s="4">
        <v>726488</v>
      </c>
    </row>
    <row r="16" spans="1:5" x14ac:dyDescent="0.35">
      <c r="B16" s="1" t="s">
        <v>157</v>
      </c>
      <c r="C16" s="4">
        <v>754501</v>
      </c>
      <c r="D16" s="4"/>
      <c r="E16" s="4">
        <v>754501</v>
      </c>
    </row>
    <row r="17" spans="2:5" s="97" customFormat="1" ht="21.75" thickBot="1" x14ac:dyDescent="0.4">
      <c r="B17" s="97" t="s">
        <v>51</v>
      </c>
      <c r="C17" s="103">
        <f>SUM(C15:C16)</f>
        <v>1480989</v>
      </c>
      <c r="D17" s="5"/>
      <c r="E17" s="103">
        <f>SUM(E15:E16)</f>
        <v>1480989</v>
      </c>
    </row>
    <row r="18" spans="2:5" ht="21.75" thickTop="1" x14ac:dyDescent="0.35">
      <c r="C18" s="4"/>
      <c r="D18" s="4"/>
      <c r="E18" s="4"/>
    </row>
    <row r="19" spans="2:5" x14ac:dyDescent="0.35">
      <c r="C19" s="4"/>
      <c r="D19" s="4"/>
      <c r="E19" s="4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BreakPreview" zoomScale="75" zoomScaleNormal="100" zoomScaleSheetLayoutView="75" workbookViewId="0">
      <selection activeCell="L3" sqref="L3"/>
    </sheetView>
  </sheetViews>
  <sheetFormatPr defaultRowHeight="21" x14ac:dyDescent="0.35"/>
  <cols>
    <col min="1" max="1" width="15.125" style="1" customWidth="1"/>
    <col min="2" max="2" width="18.75" style="1" customWidth="1"/>
    <col min="3" max="3" width="32.125" style="1" customWidth="1"/>
    <col min="4" max="4" width="16.875" style="1" customWidth="1"/>
    <col min="5" max="5" width="23.25" style="1" customWidth="1"/>
    <col min="6" max="6" width="34.75" style="1" customWidth="1"/>
    <col min="7" max="7" width="12.375" style="1" customWidth="1"/>
    <col min="8" max="16384" width="9" style="1"/>
  </cols>
  <sheetData>
    <row r="1" spans="1:7" s="2" customFormat="1" x14ac:dyDescent="0.35">
      <c r="A1" s="150" t="s">
        <v>142</v>
      </c>
      <c r="B1" s="150"/>
      <c r="C1" s="150"/>
      <c r="D1" s="150"/>
      <c r="E1" s="150"/>
      <c r="F1" s="150"/>
      <c r="G1" s="150"/>
    </row>
    <row r="2" spans="1:7" s="2" customFormat="1" x14ac:dyDescent="0.35">
      <c r="A2" s="150" t="s">
        <v>25</v>
      </c>
      <c r="B2" s="150"/>
      <c r="C2" s="150"/>
      <c r="D2" s="150"/>
      <c r="E2" s="150"/>
      <c r="F2" s="150"/>
      <c r="G2" s="150"/>
    </row>
    <row r="3" spans="1:7" s="2" customFormat="1" x14ac:dyDescent="0.35">
      <c r="A3" s="150" t="s">
        <v>32</v>
      </c>
      <c r="B3" s="150"/>
      <c r="C3" s="150"/>
      <c r="D3" s="150"/>
      <c r="E3" s="150"/>
      <c r="F3" s="150"/>
      <c r="G3" s="150"/>
    </row>
    <row r="4" spans="1:7" x14ac:dyDescent="0.35">
      <c r="A4" s="2" t="s">
        <v>236</v>
      </c>
    </row>
    <row r="5" spans="1:7" x14ac:dyDescent="0.35">
      <c r="A5" s="2" t="s">
        <v>6</v>
      </c>
    </row>
    <row r="6" spans="1:7" ht="9.75" customHeight="1" x14ac:dyDescent="0.35">
      <c r="A6" s="2"/>
    </row>
    <row r="7" spans="1:7" s="38" customFormat="1" x14ac:dyDescent="0.2">
      <c r="A7" s="43" t="s">
        <v>52</v>
      </c>
      <c r="B7" s="43" t="s">
        <v>53</v>
      </c>
      <c r="C7" s="43" t="s">
        <v>54</v>
      </c>
      <c r="D7" s="43" t="s">
        <v>55</v>
      </c>
      <c r="E7" s="43" t="s">
        <v>56</v>
      </c>
      <c r="F7" s="43" t="s">
        <v>57</v>
      </c>
      <c r="G7" s="43" t="s">
        <v>38</v>
      </c>
    </row>
    <row r="8" spans="1:7" s="37" customFormat="1" ht="23.25" customHeight="1" x14ac:dyDescent="0.2">
      <c r="A8" s="40" t="s">
        <v>58</v>
      </c>
      <c r="B8" s="40" t="s">
        <v>112</v>
      </c>
      <c r="C8" s="40" t="s">
        <v>254</v>
      </c>
      <c r="D8" s="40" t="s">
        <v>90</v>
      </c>
      <c r="E8" s="40" t="s">
        <v>161</v>
      </c>
      <c r="F8" s="40" t="s">
        <v>164</v>
      </c>
      <c r="G8" s="41">
        <v>150000</v>
      </c>
    </row>
    <row r="9" spans="1:7" s="37" customFormat="1" ht="21" customHeight="1" x14ac:dyDescent="0.2">
      <c r="A9" s="40" t="s">
        <v>58</v>
      </c>
      <c r="B9" s="40" t="s">
        <v>116</v>
      </c>
      <c r="C9" s="40" t="s">
        <v>160</v>
      </c>
      <c r="D9" s="40" t="s">
        <v>60</v>
      </c>
      <c r="E9" s="40" t="s">
        <v>162</v>
      </c>
      <c r="F9" s="40" t="s">
        <v>165</v>
      </c>
      <c r="G9" s="41">
        <v>50000</v>
      </c>
    </row>
    <row r="10" spans="1:7" s="37" customFormat="1" ht="26.25" customHeight="1" x14ac:dyDescent="0.2">
      <c r="A10" s="40" t="s">
        <v>58</v>
      </c>
      <c r="B10" s="40" t="s">
        <v>118</v>
      </c>
      <c r="C10" s="40" t="s">
        <v>59</v>
      </c>
      <c r="D10" s="40" t="s">
        <v>60</v>
      </c>
      <c r="E10" s="40" t="s">
        <v>163</v>
      </c>
      <c r="F10" s="40" t="s">
        <v>166</v>
      </c>
      <c r="G10" s="41">
        <v>70000</v>
      </c>
    </row>
    <row r="11" spans="1:7" s="37" customFormat="1" ht="1.5" customHeight="1" x14ac:dyDescent="0.2">
      <c r="A11" s="44"/>
      <c r="B11" s="44"/>
      <c r="C11" s="44"/>
      <c r="D11" s="44"/>
      <c r="E11" s="44"/>
      <c r="F11" s="44"/>
      <c r="G11" s="45"/>
    </row>
    <row r="12" spans="1:7" s="39" customFormat="1" x14ac:dyDescent="0.2">
      <c r="A12" s="154" t="s">
        <v>51</v>
      </c>
      <c r="B12" s="154"/>
      <c r="C12" s="154"/>
      <c r="D12" s="154"/>
      <c r="E12" s="154"/>
      <c r="F12" s="154"/>
      <c r="G12" s="42">
        <f>SUM(G8:G10)</f>
        <v>270000</v>
      </c>
    </row>
    <row r="13" spans="1:7" s="39" customFormat="1" x14ac:dyDescent="0.2">
      <c r="A13" s="145"/>
      <c r="B13" s="145"/>
      <c r="C13" s="145"/>
      <c r="D13" s="145"/>
      <c r="E13" s="145"/>
      <c r="F13" s="145"/>
      <c r="G13" s="146"/>
    </row>
    <row r="14" spans="1:7" x14ac:dyDescent="0.35">
      <c r="A14" s="2" t="s">
        <v>7</v>
      </c>
    </row>
    <row r="15" spans="1:7" s="38" customFormat="1" x14ac:dyDescent="0.2">
      <c r="A15" s="43" t="s">
        <v>52</v>
      </c>
      <c r="B15" s="43" t="s">
        <v>53</v>
      </c>
      <c r="C15" s="43" t="s">
        <v>54</v>
      </c>
      <c r="D15" s="43" t="s">
        <v>55</v>
      </c>
      <c r="E15" s="43" t="s">
        <v>56</v>
      </c>
      <c r="F15" s="43" t="s">
        <v>57</v>
      </c>
      <c r="G15" s="43" t="s">
        <v>38</v>
      </c>
    </row>
    <row r="16" spans="1:7" s="140" customFormat="1" x14ac:dyDescent="0.2">
      <c r="A16" s="141" t="s">
        <v>245</v>
      </c>
      <c r="B16" s="141" t="s">
        <v>113</v>
      </c>
      <c r="C16" s="141" t="s">
        <v>243</v>
      </c>
      <c r="D16" s="141" t="s">
        <v>246</v>
      </c>
      <c r="E16" s="141" t="s">
        <v>247</v>
      </c>
      <c r="F16" s="141" t="s">
        <v>244</v>
      </c>
      <c r="G16" s="144">
        <v>70194</v>
      </c>
    </row>
    <row r="17" spans="1:7" s="140" customFormat="1" x14ac:dyDescent="0.2">
      <c r="A17" s="141" t="s">
        <v>245</v>
      </c>
      <c r="B17" s="141" t="s">
        <v>113</v>
      </c>
      <c r="C17" s="141" t="s">
        <v>243</v>
      </c>
      <c r="D17" s="141" t="s">
        <v>246</v>
      </c>
      <c r="E17" s="141" t="s">
        <v>247</v>
      </c>
      <c r="F17" s="141" t="s">
        <v>244</v>
      </c>
      <c r="G17" s="144">
        <v>4017</v>
      </c>
    </row>
    <row r="18" spans="1:7" s="140" customFormat="1" x14ac:dyDescent="0.2">
      <c r="A18" s="141" t="s">
        <v>245</v>
      </c>
      <c r="B18" s="141" t="s">
        <v>113</v>
      </c>
      <c r="C18" s="141" t="s">
        <v>243</v>
      </c>
      <c r="D18" s="141" t="s">
        <v>246</v>
      </c>
      <c r="E18" s="141" t="s">
        <v>247</v>
      </c>
      <c r="F18" s="141" t="s">
        <v>244</v>
      </c>
      <c r="G18" s="144">
        <v>200</v>
      </c>
    </row>
    <row r="19" spans="1:7" s="140" customFormat="1" x14ac:dyDescent="0.2">
      <c r="A19" s="141" t="s">
        <v>245</v>
      </c>
      <c r="B19" s="141" t="s">
        <v>113</v>
      </c>
      <c r="C19" s="141" t="s">
        <v>243</v>
      </c>
      <c r="D19" s="141" t="s">
        <v>85</v>
      </c>
      <c r="E19" s="141" t="s">
        <v>248</v>
      </c>
      <c r="F19" s="141" t="s">
        <v>248</v>
      </c>
      <c r="G19" s="144">
        <v>500</v>
      </c>
    </row>
    <row r="20" spans="1:7" s="140" customFormat="1" x14ac:dyDescent="0.2">
      <c r="A20" s="141" t="s">
        <v>245</v>
      </c>
      <c r="B20" s="141" t="s">
        <v>78</v>
      </c>
      <c r="C20" s="141" t="s">
        <v>78</v>
      </c>
      <c r="D20" s="141" t="s">
        <v>78</v>
      </c>
      <c r="E20" s="141" t="s">
        <v>249</v>
      </c>
      <c r="F20" s="141" t="s">
        <v>249</v>
      </c>
      <c r="G20" s="144">
        <v>534600</v>
      </c>
    </row>
    <row r="21" spans="1:7" s="140" customFormat="1" x14ac:dyDescent="0.2">
      <c r="A21" s="141" t="s">
        <v>245</v>
      </c>
      <c r="B21" s="141" t="s">
        <v>78</v>
      </c>
      <c r="C21" s="141" t="s">
        <v>78</v>
      </c>
      <c r="D21" s="141" t="s">
        <v>78</v>
      </c>
      <c r="E21" s="141" t="s">
        <v>250</v>
      </c>
      <c r="F21" s="141" t="s">
        <v>250</v>
      </c>
      <c r="G21" s="144">
        <v>20500</v>
      </c>
    </row>
    <row r="22" spans="1:7" s="140" customFormat="1" x14ac:dyDescent="0.2">
      <c r="A22" s="141" t="s">
        <v>245</v>
      </c>
      <c r="B22" s="141" t="s">
        <v>255</v>
      </c>
      <c r="C22" s="141" t="s">
        <v>256</v>
      </c>
      <c r="D22" s="141" t="s">
        <v>86</v>
      </c>
      <c r="E22" s="141" t="s">
        <v>253</v>
      </c>
      <c r="F22" s="141" t="s">
        <v>251</v>
      </c>
      <c r="G22" s="144">
        <v>10</v>
      </c>
    </row>
    <row r="23" spans="1:7" s="140" customFormat="1" x14ac:dyDescent="0.2">
      <c r="A23" s="141" t="s">
        <v>132</v>
      </c>
      <c r="B23" s="141" t="s">
        <v>78</v>
      </c>
      <c r="C23" s="141" t="s">
        <v>78</v>
      </c>
      <c r="D23" s="141" t="s">
        <v>78</v>
      </c>
      <c r="E23" s="141" t="s">
        <v>249</v>
      </c>
      <c r="F23" s="141" t="s">
        <v>249</v>
      </c>
      <c r="G23" s="144">
        <v>466200</v>
      </c>
    </row>
    <row r="24" spans="1:7" s="140" customFormat="1" x14ac:dyDescent="0.2">
      <c r="A24" s="141" t="s">
        <v>132</v>
      </c>
      <c r="B24" s="141" t="s">
        <v>78</v>
      </c>
      <c r="C24" s="141" t="s">
        <v>78</v>
      </c>
      <c r="D24" s="141" t="s">
        <v>78</v>
      </c>
      <c r="E24" s="141" t="s">
        <v>249</v>
      </c>
      <c r="F24" s="141" t="s">
        <v>249</v>
      </c>
      <c r="G24" s="144">
        <v>234400</v>
      </c>
    </row>
    <row r="25" spans="1:7" s="140" customFormat="1" x14ac:dyDescent="0.2">
      <c r="A25" s="141" t="s">
        <v>132</v>
      </c>
      <c r="B25" s="141" t="s">
        <v>78</v>
      </c>
      <c r="C25" s="141" t="s">
        <v>78</v>
      </c>
      <c r="D25" s="141" t="s">
        <v>78</v>
      </c>
      <c r="E25" s="141" t="s">
        <v>250</v>
      </c>
      <c r="F25" s="141" t="s">
        <v>250</v>
      </c>
      <c r="G25" s="144">
        <v>80800</v>
      </c>
    </row>
    <row r="26" spans="1:7" s="140" customFormat="1" x14ac:dyDescent="0.2">
      <c r="A26" s="141" t="s">
        <v>132</v>
      </c>
      <c r="B26" s="141" t="s">
        <v>78</v>
      </c>
      <c r="C26" s="141" t="s">
        <v>78</v>
      </c>
      <c r="D26" s="141" t="s">
        <v>78</v>
      </c>
      <c r="E26" s="141" t="s">
        <v>250</v>
      </c>
      <c r="F26" s="141" t="s">
        <v>250</v>
      </c>
      <c r="G26" s="144">
        <v>52800</v>
      </c>
    </row>
    <row r="27" spans="1:7" s="140" customFormat="1" x14ac:dyDescent="0.2">
      <c r="A27" s="141" t="s">
        <v>132</v>
      </c>
      <c r="B27" s="141" t="s">
        <v>113</v>
      </c>
      <c r="C27" s="141" t="s">
        <v>243</v>
      </c>
      <c r="D27" s="141" t="s">
        <v>86</v>
      </c>
      <c r="E27" s="141" t="s">
        <v>253</v>
      </c>
      <c r="F27" s="141" t="s">
        <v>252</v>
      </c>
      <c r="G27" s="144">
        <v>3462</v>
      </c>
    </row>
    <row r="28" spans="1:7" s="37" customFormat="1" x14ac:dyDescent="0.2">
      <c r="A28" s="141" t="s">
        <v>132</v>
      </c>
      <c r="B28" s="142" t="s">
        <v>113</v>
      </c>
      <c r="C28" s="142" t="s">
        <v>243</v>
      </c>
      <c r="D28" s="142" t="s">
        <v>86</v>
      </c>
      <c r="E28" s="141" t="s">
        <v>253</v>
      </c>
      <c r="F28" s="141" t="s">
        <v>252</v>
      </c>
      <c r="G28" s="41">
        <v>29000</v>
      </c>
    </row>
    <row r="29" spans="1:7" s="37" customFormat="1" ht="3" customHeight="1" x14ac:dyDescent="0.2">
      <c r="A29" s="143"/>
      <c r="B29" s="143"/>
      <c r="C29" s="44"/>
      <c r="D29" s="143"/>
      <c r="E29" s="143"/>
      <c r="F29" s="143"/>
      <c r="G29" s="45"/>
    </row>
    <row r="30" spans="1:7" s="37" customFormat="1" x14ac:dyDescent="0.2">
      <c r="A30" s="155" t="s">
        <v>51</v>
      </c>
      <c r="B30" s="155"/>
      <c r="C30" s="155"/>
      <c r="D30" s="155"/>
      <c r="E30" s="155"/>
      <c r="F30" s="155"/>
      <c r="G30" s="45">
        <f>SUM(G16:G29)</f>
        <v>1496683</v>
      </c>
    </row>
  </sheetData>
  <mergeCells count="5">
    <mergeCell ref="A12:F12"/>
    <mergeCell ref="A1:G1"/>
    <mergeCell ref="A2:G2"/>
    <mergeCell ref="A3:G3"/>
    <mergeCell ref="A30:F30"/>
  </mergeCells>
  <pageMargins left="0.51181102362204722" right="0" top="0.39370078740157483" bottom="0" header="0.11811023622047245" footer="7.874015748031496E-2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J13" sqref="J13"/>
    </sheetView>
  </sheetViews>
  <sheetFormatPr defaultRowHeight="21" x14ac:dyDescent="0.35"/>
  <cols>
    <col min="1" max="1" width="7.25" style="1" customWidth="1"/>
    <col min="2" max="2" width="39.375" style="1" customWidth="1"/>
    <col min="3" max="3" width="13.125" style="1" customWidth="1"/>
    <col min="4" max="4" width="2.625" style="1" customWidth="1"/>
    <col min="5" max="5" width="12.875" style="1" customWidth="1"/>
    <col min="6" max="16384" width="9" style="1"/>
  </cols>
  <sheetData>
    <row r="1" spans="1:5" s="2" customFormat="1" x14ac:dyDescent="0.35">
      <c r="A1" s="150" t="s">
        <v>142</v>
      </c>
      <c r="B1" s="150"/>
      <c r="C1" s="150"/>
      <c r="D1" s="150"/>
      <c r="E1" s="150"/>
    </row>
    <row r="2" spans="1:5" s="2" customFormat="1" x14ac:dyDescent="0.35">
      <c r="A2" s="150" t="s">
        <v>25</v>
      </c>
      <c r="B2" s="150"/>
      <c r="C2" s="150"/>
      <c r="D2" s="150"/>
      <c r="E2" s="150"/>
    </row>
    <row r="3" spans="1:5" s="2" customFormat="1" x14ac:dyDescent="0.35">
      <c r="A3" s="150" t="s">
        <v>32</v>
      </c>
      <c r="B3" s="150"/>
      <c r="C3" s="150"/>
      <c r="D3" s="150"/>
      <c r="E3" s="150"/>
    </row>
    <row r="4" spans="1:5" s="2" customFormat="1" x14ac:dyDescent="0.35"/>
    <row r="5" spans="1:5" s="2" customFormat="1" x14ac:dyDescent="0.35">
      <c r="A5" s="2" t="s">
        <v>237</v>
      </c>
      <c r="C5" s="7">
        <v>2561</v>
      </c>
      <c r="D5" s="7"/>
      <c r="E5" s="7">
        <v>2560</v>
      </c>
    </row>
    <row r="6" spans="1:5" x14ac:dyDescent="0.35">
      <c r="B6" s="1" t="s">
        <v>61</v>
      </c>
      <c r="C6" s="4">
        <v>5487.63</v>
      </c>
      <c r="D6" s="4"/>
      <c r="E6" s="4">
        <v>9643.09</v>
      </c>
    </row>
    <row r="7" spans="1:5" x14ac:dyDescent="0.35">
      <c r="B7" s="1" t="s">
        <v>167</v>
      </c>
      <c r="C7" s="4">
        <v>17759.62</v>
      </c>
      <c r="D7" s="4"/>
      <c r="E7" s="4">
        <v>12158.46</v>
      </c>
    </row>
    <row r="8" spans="1:5" x14ac:dyDescent="0.35">
      <c r="B8" s="1" t="s">
        <v>168</v>
      </c>
      <c r="C8" s="4">
        <v>21286.43</v>
      </c>
      <c r="D8" s="4"/>
      <c r="E8" s="4">
        <v>14565.11</v>
      </c>
    </row>
    <row r="9" spans="1:5" x14ac:dyDescent="0.35">
      <c r="B9" s="1" t="s">
        <v>62</v>
      </c>
      <c r="C9" s="4">
        <v>301169.34999999998</v>
      </c>
      <c r="D9" s="4"/>
      <c r="E9" s="4">
        <v>369919.35</v>
      </c>
    </row>
    <row r="10" spans="1:5" x14ac:dyDescent="0.35">
      <c r="B10" s="1" t="s">
        <v>73</v>
      </c>
      <c r="C10" s="4">
        <v>1512716.73</v>
      </c>
      <c r="D10" s="4"/>
      <c r="E10" s="4">
        <v>1510935.95</v>
      </c>
    </row>
    <row r="11" spans="1:5" x14ac:dyDescent="0.35">
      <c r="B11" s="1" t="s">
        <v>169</v>
      </c>
      <c r="C11" s="4">
        <v>1496683</v>
      </c>
      <c r="D11" s="4"/>
      <c r="E11" s="104" t="s">
        <v>46</v>
      </c>
    </row>
    <row r="12" spans="1:5" x14ac:dyDescent="0.35">
      <c r="B12" s="1" t="s">
        <v>170</v>
      </c>
      <c r="C12" s="4">
        <v>30000</v>
      </c>
      <c r="D12" s="4"/>
      <c r="E12" s="4">
        <v>30000</v>
      </c>
    </row>
    <row r="13" spans="1:5" s="2" customFormat="1" ht="21.75" thickBot="1" x14ac:dyDescent="0.4">
      <c r="B13" s="2" t="s">
        <v>51</v>
      </c>
      <c r="C13" s="11">
        <f>SUM(C6:C12)</f>
        <v>3385102.76</v>
      </c>
      <c r="D13" s="6"/>
      <c r="E13" s="11">
        <f>SUM(E6:E12)</f>
        <v>1947221.96</v>
      </c>
    </row>
    <row r="14" spans="1:5" ht="21.75" thickTop="1" x14ac:dyDescent="0.35">
      <c r="C14" s="4"/>
      <c r="D14" s="4"/>
      <c r="E14" s="4"/>
    </row>
    <row r="15" spans="1:5" x14ac:dyDescent="0.35">
      <c r="C15" s="4"/>
      <c r="D15" s="4"/>
      <c r="E15" s="4"/>
    </row>
    <row r="16" spans="1:5" x14ac:dyDescent="0.35">
      <c r="C16" s="4"/>
      <c r="D16" s="4"/>
      <c r="E16" s="4"/>
    </row>
    <row r="17" spans="1:5" x14ac:dyDescent="0.35">
      <c r="C17" s="4"/>
      <c r="D17" s="4"/>
      <c r="E17" s="4"/>
    </row>
    <row r="18" spans="1:5" x14ac:dyDescent="0.35">
      <c r="C18" s="4"/>
      <c r="D18" s="4"/>
      <c r="E18" s="4"/>
    </row>
    <row r="20" spans="1:5" s="2" customFormat="1" x14ac:dyDescent="0.35">
      <c r="A20" s="2" t="s">
        <v>238</v>
      </c>
      <c r="C20" s="97">
        <v>2561</v>
      </c>
      <c r="D20" s="97"/>
      <c r="E20" s="97">
        <v>2560</v>
      </c>
    </row>
    <row r="21" spans="1:5" x14ac:dyDescent="0.35">
      <c r="B21" s="1" t="s">
        <v>171</v>
      </c>
      <c r="C21" s="4">
        <v>0.5</v>
      </c>
      <c r="D21" s="4"/>
      <c r="E21" s="104" t="s">
        <v>46</v>
      </c>
    </row>
    <row r="22" spans="1:5" s="2" customFormat="1" ht="21.75" thickBot="1" x14ac:dyDescent="0.4">
      <c r="B22" s="2" t="s">
        <v>51</v>
      </c>
      <c r="C22" s="11">
        <f>SUM(C21:C21)</f>
        <v>0.5</v>
      </c>
      <c r="D22" s="6"/>
      <c r="E22" s="105" t="s">
        <v>46</v>
      </c>
    </row>
    <row r="23" spans="1:5" ht="21.75" thickTop="1" x14ac:dyDescent="0.35">
      <c r="C23" s="4"/>
      <c r="D23" s="4"/>
      <c r="E23" s="4"/>
    </row>
    <row r="24" spans="1:5" x14ac:dyDescent="0.35">
      <c r="C24" s="4"/>
      <c r="D24" s="4"/>
      <c r="E24" s="4"/>
    </row>
    <row r="25" spans="1:5" x14ac:dyDescent="0.35">
      <c r="C25" s="4"/>
      <c r="D25" s="4"/>
      <c r="E25" s="4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view="pageBreakPreview" zoomScale="60" zoomScaleNormal="100" workbookViewId="0">
      <selection activeCell="T12" sqref="T12"/>
    </sheetView>
  </sheetViews>
  <sheetFormatPr defaultRowHeight="21" x14ac:dyDescent="0.35"/>
  <cols>
    <col min="1" max="1" width="6.125" style="1" customWidth="1"/>
    <col min="2" max="2" width="3.375" style="1" customWidth="1"/>
    <col min="3" max="3" width="41.875" style="1" customWidth="1"/>
    <col min="4" max="4" width="13.25" style="1" customWidth="1"/>
    <col min="5" max="5" width="1.625" style="1" customWidth="1"/>
    <col min="6" max="6" width="13.125" style="1" customWidth="1"/>
    <col min="7" max="7" width="1.625" style="1" customWidth="1"/>
    <col min="8" max="8" width="13.25" style="1" customWidth="1"/>
    <col min="9" max="9" width="13.375" style="1" bestFit="1" customWidth="1"/>
    <col min="10" max="10" width="1.625" style="1" customWidth="1"/>
    <col min="11" max="11" width="13.5" style="1" customWidth="1"/>
    <col min="12" max="12" width="1.625" style="1" customWidth="1"/>
    <col min="13" max="13" width="12.875" style="1" customWidth="1"/>
    <col min="14" max="16384" width="9" style="1"/>
  </cols>
  <sheetData>
    <row r="1" spans="1:13" s="2" customFormat="1" x14ac:dyDescent="0.35">
      <c r="A1" s="150" t="s">
        <v>142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s="2" customFormat="1" x14ac:dyDescent="0.35">
      <c r="A2" s="150" t="s">
        <v>25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3" s="2" customFormat="1" x14ac:dyDescent="0.35">
      <c r="A3" s="150" t="s">
        <v>32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3" s="2" customFormat="1" x14ac:dyDescent="0.35">
      <c r="A4" s="2" t="s">
        <v>239</v>
      </c>
    </row>
    <row r="5" spans="1:13" x14ac:dyDescent="0.35">
      <c r="D5" s="156">
        <v>2561</v>
      </c>
      <c r="E5" s="156"/>
      <c r="F5" s="156"/>
      <c r="G5" s="156"/>
      <c r="H5" s="156"/>
      <c r="I5" s="156">
        <v>2560</v>
      </c>
      <c r="J5" s="156"/>
      <c r="K5" s="156"/>
      <c r="L5" s="156"/>
      <c r="M5" s="156"/>
    </row>
    <row r="6" spans="1:13" x14ac:dyDescent="0.35">
      <c r="A6" s="47" t="s">
        <v>63</v>
      </c>
      <c r="B6" s="48"/>
      <c r="C6" s="48"/>
      <c r="D6" s="56"/>
      <c r="E6" s="49"/>
      <c r="F6" s="49"/>
      <c r="G6" s="49"/>
      <c r="H6" s="49">
        <v>2386964.29</v>
      </c>
      <c r="I6" s="56"/>
      <c r="J6" s="49"/>
      <c r="K6" s="49"/>
      <c r="L6" s="49"/>
      <c r="M6" s="50">
        <v>2190466.92</v>
      </c>
    </row>
    <row r="7" spans="1:13" x14ac:dyDescent="0.35">
      <c r="A7" s="21"/>
      <c r="B7" s="20" t="s">
        <v>64</v>
      </c>
      <c r="C7" s="20"/>
      <c r="D7" s="57">
        <v>1339698.1399999999</v>
      </c>
      <c r="E7" s="51"/>
      <c r="F7" s="51"/>
      <c r="G7" s="51"/>
      <c r="H7" s="51"/>
      <c r="I7" s="57">
        <v>261533.96</v>
      </c>
      <c r="J7" s="51"/>
      <c r="K7" s="51"/>
      <c r="L7" s="51"/>
      <c r="M7" s="52"/>
    </row>
    <row r="8" spans="1:13" x14ac:dyDescent="0.35">
      <c r="A8" s="21"/>
      <c r="B8" s="53" t="s">
        <v>65</v>
      </c>
      <c r="C8" s="20" t="s">
        <v>66</v>
      </c>
      <c r="D8" s="57"/>
      <c r="E8" s="51"/>
      <c r="F8" s="51"/>
      <c r="G8" s="51"/>
      <c r="H8" s="51"/>
      <c r="I8" s="57"/>
      <c r="J8" s="51"/>
      <c r="K8" s="51"/>
      <c r="L8" s="51"/>
      <c r="M8" s="52"/>
    </row>
    <row r="9" spans="1:13" x14ac:dyDescent="0.35">
      <c r="A9" s="21"/>
      <c r="B9" s="20"/>
      <c r="C9" s="20" t="s">
        <v>67</v>
      </c>
      <c r="D9" s="58">
        <f>D7*25/100</f>
        <v>334924.53499999997</v>
      </c>
      <c r="E9" s="51"/>
      <c r="F9" s="51"/>
      <c r="G9" s="51"/>
      <c r="H9" s="51"/>
      <c r="I9" s="58">
        <f>I7*25/100</f>
        <v>65383.49</v>
      </c>
      <c r="J9" s="51"/>
      <c r="K9" s="51"/>
      <c r="L9" s="51"/>
      <c r="M9" s="52"/>
    </row>
    <row r="10" spans="1:13" x14ac:dyDescent="0.35">
      <c r="A10" s="21" t="s">
        <v>68</v>
      </c>
      <c r="B10" s="20" t="s">
        <v>69</v>
      </c>
      <c r="C10" s="20"/>
      <c r="D10" s="57"/>
      <c r="E10" s="51"/>
      <c r="F10" s="51">
        <v>1004773.6</v>
      </c>
      <c r="G10" s="51"/>
      <c r="H10" s="51">
        <f>F10</f>
        <v>1004773.6</v>
      </c>
      <c r="I10" s="57"/>
      <c r="J10" s="51"/>
      <c r="K10" s="51">
        <f>I7-I9</f>
        <v>196150.47</v>
      </c>
      <c r="L10" s="51"/>
      <c r="M10" s="52"/>
    </row>
    <row r="11" spans="1:13" x14ac:dyDescent="0.35">
      <c r="A11" s="21"/>
      <c r="B11" s="115" t="s">
        <v>279</v>
      </c>
      <c r="C11" s="115"/>
      <c r="D11" s="57"/>
      <c r="E11" s="51"/>
      <c r="F11" s="9"/>
      <c r="G11" s="51"/>
      <c r="H11" s="51"/>
      <c r="I11" s="57"/>
      <c r="J11" s="51"/>
      <c r="K11" s="9">
        <v>346.9</v>
      </c>
      <c r="L11" s="51"/>
      <c r="M11" s="52">
        <f>K10+K11</f>
        <v>196497.37</v>
      </c>
    </row>
    <row r="12" spans="1:13" ht="21.75" thickBot="1" x14ac:dyDescent="0.4">
      <c r="A12" s="21" t="s">
        <v>70</v>
      </c>
      <c r="B12" s="20"/>
      <c r="C12" s="20"/>
      <c r="D12" s="57"/>
      <c r="E12" s="51"/>
      <c r="F12" s="51"/>
      <c r="G12" s="51"/>
      <c r="H12" s="46">
        <f>SUM(H6:H11)</f>
        <v>3391737.89</v>
      </c>
      <c r="I12" s="57"/>
      <c r="J12" s="51"/>
      <c r="K12" s="51"/>
      <c r="L12" s="20"/>
      <c r="M12" s="55">
        <f>SUM(M6:M11)</f>
        <v>2386964.29</v>
      </c>
    </row>
    <row r="13" spans="1:13" ht="21.75" thickTop="1" x14ac:dyDescent="0.35">
      <c r="A13" s="22"/>
      <c r="B13" s="23"/>
      <c r="C13" s="23"/>
      <c r="D13" s="58"/>
      <c r="E13" s="9"/>
      <c r="F13" s="9"/>
      <c r="G13" s="9"/>
      <c r="H13" s="9"/>
      <c r="I13" s="58"/>
      <c r="J13" s="9"/>
      <c r="K13" s="9"/>
      <c r="L13" s="23"/>
      <c r="M13" s="54"/>
    </row>
    <row r="15" spans="1:13" s="2" customFormat="1" x14ac:dyDescent="0.35">
      <c r="A15" s="2" t="s">
        <v>71</v>
      </c>
      <c r="H15" s="97">
        <v>2561</v>
      </c>
      <c r="K15" s="97">
        <v>2560</v>
      </c>
    </row>
    <row r="16" spans="1:13" x14ac:dyDescent="0.35">
      <c r="B16" s="110" t="s">
        <v>72</v>
      </c>
      <c r="F16" s="4"/>
      <c r="G16" s="4"/>
      <c r="H16" s="4">
        <v>11875.56</v>
      </c>
      <c r="I16" s="4"/>
      <c r="J16" s="4"/>
      <c r="K16" s="4">
        <v>17697.900000000001</v>
      </c>
      <c r="L16" s="4"/>
    </row>
    <row r="17" spans="2:13" x14ac:dyDescent="0.35">
      <c r="B17" s="1" t="s">
        <v>172</v>
      </c>
      <c r="F17" s="4"/>
      <c r="G17" s="4"/>
      <c r="H17" s="4">
        <v>8350</v>
      </c>
      <c r="I17" s="4"/>
      <c r="J17" s="4"/>
      <c r="K17" s="104" t="s">
        <v>46</v>
      </c>
      <c r="L17" s="4"/>
    </row>
    <row r="18" spans="2:13" x14ac:dyDescent="0.35">
      <c r="B18" s="1" t="s">
        <v>173</v>
      </c>
      <c r="F18" s="4"/>
      <c r="G18" s="4"/>
      <c r="H18" s="4">
        <v>1480989</v>
      </c>
      <c r="I18" s="4"/>
      <c r="J18" s="4"/>
      <c r="K18" s="4">
        <v>1480989</v>
      </c>
      <c r="L18" s="4"/>
    </row>
    <row r="19" spans="2:13" x14ac:dyDescent="0.35">
      <c r="B19" s="1" t="s">
        <v>174</v>
      </c>
      <c r="F19" s="4"/>
      <c r="G19" s="4"/>
      <c r="H19" s="9">
        <f>H12-H16-H17-H18</f>
        <v>1890523.33</v>
      </c>
      <c r="I19" s="4"/>
      <c r="J19" s="4"/>
      <c r="K19" s="9">
        <f>M12-K16-K17-K18</f>
        <v>888277.39000000013</v>
      </c>
      <c r="L19" s="4"/>
    </row>
    <row r="20" spans="2:13" s="2" customFormat="1" ht="21.75" thickBot="1" x14ac:dyDescent="0.4">
      <c r="F20" s="6"/>
      <c r="G20" s="6"/>
      <c r="H20" s="11">
        <f>SUM(H16:H19)</f>
        <v>3391737.89</v>
      </c>
      <c r="I20" s="6"/>
      <c r="J20" s="6"/>
      <c r="K20" s="11">
        <f>SUM(K16:K19)</f>
        <v>2386964.29</v>
      </c>
      <c r="L20" s="6"/>
    </row>
    <row r="21" spans="2:13" ht="21.75" thickTop="1" x14ac:dyDescent="0.35">
      <c r="F21" s="4"/>
      <c r="G21" s="4"/>
      <c r="H21" s="4"/>
      <c r="I21" s="4"/>
      <c r="J21" s="4"/>
      <c r="K21" s="4"/>
      <c r="L21" s="4"/>
      <c r="M21" s="4"/>
    </row>
  </sheetData>
  <mergeCells count="5">
    <mergeCell ref="D5:H5"/>
    <mergeCell ref="I5:M5"/>
    <mergeCell ref="A1:M1"/>
    <mergeCell ref="A2:M2"/>
    <mergeCell ref="A3:M3"/>
  </mergeCells>
  <pageMargins left="1.3779527559055118" right="0" top="0.55118110236220474" bottom="0.19685039370078741" header="0.31496062992125984" footer="0.31496062992125984"/>
  <pageSetup paperSize="9" scale="8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view="pageBreakPreview" zoomScale="60" zoomScaleNormal="100" workbookViewId="0">
      <selection activeCell="K12" sqref="K12"/>
    </sheetView>
  </sheetViews>
  <sheetFormatPr defaultRowHeight="21" x14ac:dyDescent="0.35"/>
  <cols>
    <col min="1" max="1" width="13.875" style="1" customWidth="1"/>
    <col min="2" max="2" width="27.25" style="1" customWidth="1"/>
    <col min="3" max="3" width="16.375" style="1" customWidth="1"/>
    <col min="4" max="4" width="24.875" style="4" customWidth="1"/>
    <col min="5" max="5" width="13.875" style="4" customWidth="1"/>
    <col min="6" max="6" width="19.375" style="4" customWidth="1"/>
    <col min="7" max="7" width="10.875" style="92" bestFit="1" customWidth="1"/>
    <col min="8" max="8" width="9" style="92"/>
    <col min="9" max="16384" width="9" style="1"/>
  </cols>
  <sheetData>
    <row r="1" spans="1:8" s="2" customFormat="1" x14ac:dyDescent="0.35">
      <c r="A1" s="150" t="s">
        <v>142</v>
      </c>
      <c r="B1" s="150"/>
      <c r="C1" s="150"/>
      <c r="D1" s="150"/>
      <c r="E1" s="150"/>
      <c r="F1" s="150"/>
      <c r="G1" s="90"/>
      <c r="H1" s="90"/>
    </row>
    <row r="2" spans="1:8" s="2" customFormat="1" x14ac:dyDescent="0.35">
      <c r="A2" s="150" t="s">
        <v>74</v>
      </c>
      <c r="B2" s="150"/>
      <c r="C2" s="150"/>
      <c r="D2" s="150"/>
      <c r="E2" s="150"/>
      <c r="F2" s="150"/>
      <c r="G2" s="90"/>
      <c r="H2" s="90"/>
    </row>
    <row r="3" spans="1:8" s="2" customFormat="1" x14ac:dyDescent="0.35">
      <c r="A3" s="150" t="s">
        <v>75</v>
      </c>
      <c r="B3" s="150"/>
      <c r="C3" s="150"/>
      <c r="D3" s="150"/>
      <c r="E3" s="150"/>
      <c r="F3" s="150"/>
      <c r="G3" s="90"/>
      <c r="H3" s="90"/>
    </row>
    <row r="4" spans="1:8" s="59" customFormat="1" x14ac:dyDescent="0.35">
      <c r="A4" s="60" t="s">
        <v>76</v>
      </c>
      <c r="B4" s="60" t="s">
        <v>55</v>
      </c>
      <c r="C4" s="60" t="s">
        <v>52</v>
      </c>
      <c r="D4" s="65" t="s">
        <v>77</v>
      </c>
      <c r="E4" s="65" t="s">
        <v>78</v>
      </c>
      <c r="F4" s="65" t="s">
        <v>51</v>
      </c>
      <c r="G4" s="91"/>
      <c r="H4" s="91"/>
    </row>
    <row r="5" spans="1:8" s="110" customFormat="1" x14ac:dyDescent="0.35">
      <c r="A5" s="106" t="s">
        <v>78</v>
      </c>
      <c r="B5" s="106" t="s">
        <v>78</v>
      </c>
      <c r="C5" s="106" t="s">
        <v>79</v>
      </c>
      <c r="D5" s="107">
        <v>7504790</v>
      </c>
      <c r="E5" s="107">
        <v>7060292.96</v>
      </c>
      <c r="F5" s="107">
        <f>SUM(E5)</f>
        <v>7060292.96</v>
      </c>
      <c r="G5" s="108">
        <f>D5-F5</f>
        <v>444497.04000000004</v>
      </c>
      <c r="H5" s="109"/>
    </row>
    <row r="6" spans="1:8" x14ac:dyDescent="0.35">
      <c r="A6" s="27"/>
      <c r="B6" s="27"/>
      <c r="C6" s="27"/>
      <c r="D6" s="24"/>
      <c r="E6" s="24"/>
      <c r="F6" s="24"/>
    </row>
    <row r="7" spans="1:8" x14ac:dyDescent="0.35">
      <c r="A7" s="27"/>
      <c r="B7" s="27"/>
      <c r="C7" s="27"/>
      <c r="D7" s="24"/>
      <c r="E7" s="24"/>
      <c r="F7" s="24"/>
    </row>
    <row r="8" spans="1:8" x14ac:dyDescent="0.35">
      <c r="A8" s="27"/>
      <c r="B8" s="27"/>
      <c r="C8" s="27"/>
      <c r="D8" s="24"/>
      <c r="E8" s="24"/>
      <c r="F8" s="24"/>
    </row>
    <row r="9" spans="1:8" x14ac:dyDescent="0.35">
      <c r="A9" s="27"/>
      <c r="B9" s="27"/>
      <c r="C9" s="27"/>
      <c r="D9" s="24"/>
      <c r="E9" s="24"/>
      <c r="F9" s="24"/>
    </row>
    <row r="10" spans="1:8" x14ac:dyDescent="0.35">
      <c r="A10" s="27"/>
      <c r="B10" s="27"/>
      <c r="C10" s="27"/>
      <c r="D10" s="24"/>
      <c r="E10" s="24"/>
      <c r="F10" s="24"/>
    </row>
    <row r="11" spans="1:8" x14ac:dyDescent="0.35">
      <c r="A11" s="27"/>
      <c r="B11" s="27"/>
      <c r="C11" s="27"/>
      <c r="D11" s="24"/>
      <c r="E11" s="24"/>
      <c r="F11" s="24"/>
    </row>
    <row r="12" spans="1:8" x14ac:dyDescent="0.35">
      <c r="A12" s="27"/>
      <c r="B12" s="27"/>
      <c r="C12" s="27"/>
      <c r="D12" s="24"/>
      <c r="E12" s="24"/>
      <c r="F12" s="24"/>
    </row>
    <row r="13" spans="1:8" x14ac:dyDescent="0.35">
      <c r="A13" s="27"/>
      <c r="B13" s="27"/>
      <c r="C13" s="27"/>
      <c r="D13" s="24"/>
      <c r="E13" s="24"/>
      <c r="F13" s="24"/>
    </row>
    <row r="14" spans="1:8" x14ac:dyDescent="0.35">
      <c r="A14" s="27"/>
      <c r="B14" s="27"/>
      <c r="C14" s="27"/>
      <c r="D14" s="24"/>
      <c r="E14" s="24"/>
      <c r="F14" s="24"/>
    </row>
    <row r="15" spans="1:8" x14ac:dyDescent="0.35">
      <c r="A15" s="27"/>
      <c r="B15" s="27"/>
      <c r="C15" s="27"/>
      <c r="D15" s="24"/>
      <c r="E15" s="24"/>
      <c r="F15" s="24"/>
    </row>
    <row r="16" spans="1:8" x14ac:dyDescent="0.35">
      <c r="A16" s="27"/>
      <c r="B16" s="27"/>
      <c r="C16" s="27"/>
      <c r="D16" s="24"/>
      <c r="E16" s="24"/>
      <c r="F16" s="24"/>
    </row>
    <row r="17" spans="1:8" x14ac:dyDescent="0.35">
      <c r="A17" s="27"/>
      <c r="B17" s="27"/>
      <c r="C17" s="27"/>
      <c r="D17" s="24"/>
      <c r="E17" s="24"/>
      <c r="F17" s="24"/>
    </row>
    <row r="18" spans="1:8" x14ac:dyDescent="0.35">
      <c r="A18" s="27"/>
      <c r="B18" s="27"/>
      <c r="C18" s="27"/>
      <c r="D18" s="24"/>
      <c r="E18" s="24"/>
      <c r="F18" s="24"/>
    </row>
    <row r="19" spans="1:8" x14ac:dyDescent="0.35">
      <c r="A19" s="66"/>
      <c r="B19" s="66"/>
      <c r="C19" s="66"/>
      <c r="D19" s="25"/>
      <c r="E19" s="25"/>
      <c r="F19" s="25"/>
    </row>
    <row r="20" spans="1:8" s="2" customFormat="1" x14ac:dyDescent="0.35">
      <c r="A20" s="157" t="s">
        <v>51</v>
      </c>
      <c r="B20" s="157"/>
      <c r="C20" s="157"/>
      <c r="D20" s="30">
        <f>SUM(D5:D19)</f>
        <v>7504790</v>
      </c>
      <c r="E20" s="30">
        <f t="shared" ref="E20:F20" si="0">SUM(E5:E19)</f>
        <v>7060292.96</v>
      </c>
      <c r="F20" s="30">
        <f t="shared" si="0"/>
        <v>7060292.96</v>
      </c>
      <c r="G20" s="90"/>
      <c r="H20" s="90"/>
    </row>
  </sheetData>
  <mergeCells count="4">
    <mergeCell ref="A1:F1"/>
    <mergeCell ref="A2:F2"/>
    <mergeCell ref="A3:F3"/>
    <mergeCell ref="A20:C20"/>
  </mergeCells>
  <pageMargins left="0.9055118110236221" right="0.51181102362204722" top="0.55118110236220474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24</vt:i4>
      </vt:variant>
      <vt:variant>
        <vt:lpstr>ช่วงที่มีชื่อ</vt:lpstr>
      </vt:variant>
      <vt:variant>
        <vt:i4>19</vt:i4>
      </vt:variant>
    </vt:vector>
  </HeadingPairs>
  <TitlesOfParts>
    <vt:vector size="43" baseType="lpstr">
      <vt:lpstr>งบแสดงฐานะการเงิน</vt:lpstr>
      <vt:lpstr>หมายเหตุ 1</vt:lpstr>
      <vt:lpstr>หมายเหตุ 2</vt:lpstr>
      <vt:lpstr>หมายเหตุ 3 </vt:lpstr>
      <vt:lpstr>หมาเหตุ 4 5</vt:lpstr>
      <vt:lpstr>หมายเหตุ 6</vt:lpstr>
      <vt:lpstr>หมายเหตุ 7 8</vt:lpstr>
      <vt:lpstr>หมายเหตุ 9</vt:lpstr>
      <vt:lpstr>รายจ่ายแผนงานงกลาง</vt:lpstr>
      <vt:lpstr>รายจ่ายตามแผนงานบริหารงานทั่วไป</vt:lpstr>
      <vt:lpstr>รายจ่ายตามแผนงานรักษาความสงบ</vt:lpstr>
      <vt:lpstr>รายจ่ายตามแผนงานการศึกษา</vt:lpstr>
      <vt:lpstr>รายจ่ายตามแผนงานสาธาฯ</vt:lpstr>
      <vt:lpstr>รายจ่ายตามแผนงานสังคมสงเคราะห์</vt:lpstr>
      <vt:lpstr>รายจ่ายตามแผนงานเคหะฯ</vt:lpstr>
      <vt:lpstr>รายจ่ายตามแผนงานสร้างความเข้มฯ</vt:lpstr>
      <vt:lpstr>รายจ่ายตามแผนงานการศาสนา</vt:lpstr>
      <vt:lpstr>รายจ่ายตามแผนอุตสาหกรรมการโยธา</vt:lpstr>
      <vt:lpstr>รายจ่ายตามแผนงานการเกษตร</vt:lpstr>
      <vt:lpstr>รายจ่ายตามแผนงานการพาณิชย์</vt:lpstr>
      <vt:lpstr>รายจ่ายตามแผนงานรวม</vt:lpstr>
      <vt:lpstr>งบแสดงผลดำเนินงานจากเงินรายรับ</vt:lpstr>
      <vt:lpstr>หมายเหตุ ค่าครุภัณฑ์</vt:lpstr>
      <vt:lpstr>หมายเหตุ ค่าที่ดิน</vt:lpstr>
      <vt:lpstr>งบแสดงฐานะการเงิน!Print_Area</vt:lpstr>
      <vt:lpstr>งบแสดงผลดำเนินงานจากเงินรายรับ!Print_Area</vt:lpstr>
      <vt:lpstr>รายจ่ายตามแผนงานการเกษตร!Print_Area</vt:lpstr>
      <vt:lpstr>รายจ่ายตามแผนงานการพาณิชย์!Print_Area</vt:lpstr>
      <vt:lpstr>รายจ่ายตามแผนงานการศาสนา!Print_Area</vt:lpstr>
      <vt:lpstr>รายจ่ายตามแผนงานการศึกษา!Print_Area</vt:lpstr>
      <vt:lpstr>รายจ่ายตามแผนงานเคหะฯ!Print_Area</vt:lpstr>
      <vt:lpstr>รายจ่ายตามแผนงานบริหารงานทั่วไป!Print_Area</vt:lpstr>
      <vt:lpstr>รายจ่ายตามแผนงานรวม!Print_Area</vt:lpstr>
      <vt:lpstr>รายจ่ายตามแผนงานรักษาความสงบ!Print_Area</vt:lpstr>
      <vt:lpstr>รายจ่ายตามแผนงานสร้างความเข้มฯ!Print_Area</vt:lpstr>
      <vt:lpstr>รายจ่ายตามแผนงานสังคมสงเคราะห์!Print_Area</vt:lpstr>
      <vt:lpstr>รายจ่ายตามแผนงานสาธาฯ!Print_Area</vt:lpstr>
      <vt:lpstr>รายจ่ายตามแผนอุตสาหกรรมการโยธา!Print_Area</vt:lpstr>
      <vt:lpstr>รายจ่ายแผนงานงกลาง!Print_Area</vt:lpstr>
      <vt:lpstr>'หมายเหตุ 2'!Print_Area</vt:lpstr>
      <vt:lpstr>'หมายเหตุ 3 '!Print_Area</vt:lpstr>
      <vt:lpstr>'หมายเหตุ 6'!Print_Area</vt:lpstr>
      <vt:lpstr>'หมายเหตุ 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Mr.KKD</cp:lastModifiedBy>
  <cp:lastPrinted>2019-04-19T08:53:58Z</cp:lastPrinted>
  <dcterms:created xsi:type="dcterms:W3CDTF">2018-12-07T02:43:20Z</dcterms:created>
  <dcterms:modified xsi:type="dcterms:W3CDTF">2019-06-09T09:18:01Z</dcterms:modified>
</cp:coreProperties>
</file>